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755" tabRatio="993" activeTab="0"/>
  </bookViews>
  <sheets>
    <sheet name="Содержание" sheetId="1" r:id="rId1"/>
    <sheet name="ВР 80-75 НИЗКОГО давления" sheetId="2" r:id="rId2"/>
    <sheet name="ВР 280-46 СРЕДНЕГО давления" sheetId="3" r:id="rId3"/>
    <sheet name="ВЦП 7-40 ПЫЛЕВЫЕ" sheetId="4" r:id="rId4"/>
    <sheet name="ВЫСОКОГО давления" sheetId="5" r:id="rId5"/>
    <sheet name="ВР 140-15 ВЫСОКОГО давления" sheetId="6" r:id="rId6"/>
    <sheet name="Крышные ВКР" sheetId="7" r:id="rId7"/>
    <sheet name="Крышные ВКРС" sheetId="8" r:id="rId8"/>
    <sheet name="Крышные ВКРФ" sheetId="9" r:id="rId9"/>
    <sheet name="Крышные ВКРФм" sheetId="10" r:id="rId10"/>
    <sheet name="Осевые подпора" sheetId="11" r:id="rId11"/>
    <sheet name="Осевые подпора 2" sheetId="12" r:id="rId12"/>
    <sheet name="Осевые" sheetId="13" r:id="rId13"/>
    <sheet name="Канальные ВКК, ВКП" sheetId="14" r:id="rId14"/>
    <sheet name="ДН, ВДН" sheetId="15" r:id="rId15"/>
    <sheet name="Калориферы, Отопит. агрегаты" sheetId="16" r:id="rId16"/>
    <sheet name="Электроприводы BELIMO" sheetId="17" r:id="rId17"/>
    <sheet name="Частотные преобразователи" sheetId="18" r:id="rId18"/>
    <sheet name="Комплектующие к вентиляторам" sheetId="19" r:id="rId19"/>
  </sheets>
  <definedNames>
    <definedName name="_.">'Канальные ВКК, ВКП'!$A$1</definedName>
    <definedName name="_193315__г._Санкт_Петербург___пр._Большевиков__д._52__кор._6_ventilator_ventilator.spb.ru___812__331_00_97">'Канальные ВКК, ВКП'!#REF!</definedName>
    <definedName name="_xlnm.Print_Titles" localSheetId="1">'ВР 80-75 НИЗКОГО давления'!$1:$9</definedName>
    <definedName name="_xlnm.Print_Titles" localSheetId="4">'ВЫСОКОГО давления'!$8:$11</definedName>
    <definedName name="_xlnm.Print_Titles" localSheetId="14">'ДН, ВДН'!$4:$7</definedName>
    <definedName name="_xlnm.Print_Titles" localSheetId="6">'Крышные ВКР'!$4:$7</definedName>
    <definedName name="_xlnm.Print_Titles" localSheetId="8">'Крышные ВКРФ'!$4:$6</definedName>
    <definedName name="Лого">"Рисунок 1"</definedName>
    <definedName name="_xlnm.Print_Area" localSheetId="2">'ВР 280-46 СРЕДНЕГО давления'!$A$1:$I$79</definedName>
    <definedName name="_xlnm.Print_Area" localSheetId="1">'ВР 80-75 НИЗКОГО давления'!$A$1:$O$107</definedName>
    <definedName name="_xlnm.Print_Area" localSheetId="3">'ВЦП 7-40 ПЫЛЕВЫЕ'!$A$1:$F$69</definedName>
    <definedName name="_xlnm.Print_Area" localSheetId="4">'ВЫСОКОГО давления'!$A$1:$M$71</definedName>
    <definedName name="_xlnm.Print_Area" localSheetId="15">'Калориферы, Отопит. агрегаты'!$A$1:$H$73</definedName>
    <definedName name="_xlnm.Print_Area" localSheetId="6">'Крышные ВКР'!$A$1:$H$121</definedName>
    <definedName name="_xlnm.Print_Area" localSheetId="7">'Крышные ВКРС'!$A$1:$M$50</definedName>
    <definedName name="_xlnm.Print_Area" localSheetId="8">'Крышные ВКРФ'!$A$1:$I$107</definedName>
    <definedName name="_xlnm.Print_Area" localSheetId="12">'Осевые'!$A$1:$I$60</definedName>
    <definedName name="_xlnm.Print_Area" localSheetId="10">'Осевые подпора'!$A$1:$J$78</definedName>
    <definedName name="_xlnm.Print_Area" localSheetId="16">'Электроприводы BELIMO'!$A$1:$L$53</definedName>
    <definedName name="ПРАЙС_ЛИСТ__от_20.03.2014_все_цены_указаны_с_учетом_НДС__руб.">'Канальные ВКК, ВКП'!$D$2:$D$54</definedName>
    <definedName name="ПРИГЛАШАЕМ_ВАС_ПОСЕТИТЬ_НАШ_ИНТЕРНЕТ_САЙТ__www.ventilator.spb.ru">'Канальные ВКК, ВКП'!$G$2:$G$54</definedName>
  </definedNames>
  <calcPr calcMode="autoNoTable" fullCalcOnLoad="1"/>
</workbook>
</file>

<file path=xl/sharedStrings.xml><?xml version="1.0" encoding="utf-8"?>
<sst xmlns="http://schemas.openxmlformats.org/spreadsheetml/2006/main" count="1986" uniqueCount="832">
  <si>
    <t>Крышные ВКРФ</t>
  </si>
  <si>
    <t>Калориферы, отопительные агрегаты</t>
  </si>
  <si>
    <t>Электроприводы BELIMO</t>
  </si>
  <si>
    <t>Частотные преобразователи</t>
  </si>
  <si>
    <t>Комплектующие к вентиляторам</t>
  </si>
  <si>
    <t>Вентиляторы ВР 80-75 низкого давления</t>
  </si>
  <si>
    <t>Вентиляторы ВР 280-46 среднего давления</t>
  </si>
  <si>
    <t>Вентиляторы ВЦП 7-40 пылевые</t>
  </si>
  <si>
    <t>Вентиляторы высокого давления ВР 130-28 (ВР 120-28, ВР 132-30, ВЦ 6-28)</t>
  </si>
  <si>
    <t xml:space="preserve">Вентиляторы высокого давления ВЦ 5-35, ВЦ 5-45, ВЦ 5-50 </t>
  </si>
  <si>
    <t xml:space="preserve">Вентиляторы высокого давления ВР 12-26 </t>
  </si>
  <si>
    <t xml:space="preserve">Вентиляторы высокого давления ВP 6-13 № 6,3; ВP 6-20 №8 </t>
  </si>
  <si>
    <t>Вентиляторы осевые для подпора воздуха  ВО 25-188, ВО 30-160</t>
  </si>
  <si>
    <t>Тягодутьевые дымососы и вентиляторы Д, ВД и ДН, ВДН</t>
  </si>
  <si>
    <t>ВО 13-284 №4</t>
  </si>
  <si>
    <t>0,25 х 1500</t>
  </si>
  <si>
    <t>P, кВт х N, об/мин.</t>
  </si>
  <si>
    <t>ВО 13-284 №5</t>
  </si>
  <si>
    <t>0,37 х 1500</t>
  </si>
  <si>
    <t>0,55 х 1500</t>
  </si>
  <si>
    <t>0,75 х 1500</t>
  </si>
  <si>
    <t>1,1 х 1500</t>
  </si>
  <si>
    <t>ВО 13-284 №6,3</t>
  </si>
  <si>
    <t>3 х 1500</t>
  </si>
  <si>
    <t>4 х 1500</t>
  </si>
  <si>
    <t>2,2 х 1500</t>
  </si>
  <si>
    <t>ВО 13-284 №7,1</t>
  </si>
  <si>
    <t>5,5 х 1500</t>
  </si>
  <si>
    <t>7,5 х 1500</t>
  </si>
  <si>
    <t>ВО 13-284 №8</t>
  </si>
  <si>
    <t>1,5 х 1000</t>
  </si>
  <si>
    <t>11 х 1500</t>
  </si>
  <si>
    <t>ВО 13-284 №10</t>
  </si>
  <si>
    <t>7,5 х 1000</t>
  </si>
  <si>
    <t>11 х 1000</t>
  </si>
  <si>
    <t>15 х 1500</t>
  </si>
  <si>
    <t>18,5 х 1500</t>
  </si>
  <si>
    <t>3х750</t>
  </si>
  <si>
    <t>15 х 1000</t>
  </si>
  <si>
    <t>37 х 1000</t>
  </si>
  <si>
    <t>ВО 13-284 №12,5</t>
  </si>
  <si>
    <t>Дымоудаление 600 гр. С 1,5 часа</t>
  </si>
  <si>
    <t xml:space="preserve">Дымоудаление 600 гр. С 1,5 часа </t>
  </si>
  <si>
    <t>ВО 13-284 ДУ</t>
  </si>
  <si>
    <t xml:space="preserve">ВО 13-284  </t>
  </si>
  <si>
    <t xml:space="preserve"> ВО 13-284 вентилятор осевой  ВО 13-284   (аналог ВО 06-300, ВО 06-290, ВО 12-330, ВО 14-320)       
ВО 13-284 ДУ вентилятор осевой дымоудаления </t>
  </si>
  <si>
    <t>Вентиляторы осевые ВО 13-284, ВО 13-284 ДУ</t>
  </si>
  <si>
    <t xml:space="preserve"> 600* 1,5 часа</t>
  </si>
  <si>
    <t xml:space="preserve">  600* 1,5 часа</t>
  </si>
  <si>
    <t>600* 1,5 часа</t>
  </si>
  <si>
    <t>ВКР № 3,55</t>
  </si>
  <si>
    <t>ВКР № 4,5</t>
  </si>
  <si>
    <t>ВКР № 5,6</t>
  </si>
  <si>
    <t>ВКР № 7,1</t>
  </si>
  <si>
    <t>ВКР № 9</t>
  </si>
  <si>
    <t>11</t>
  </si>
  <si>
    <t>ВКР № 11,2</t>
  </si>
  <si>
    <t>Крышные ВКР</t>
  </si>
  <si>
    <t>Крышные ВКРС</t>
  </si>
  <si>
    <t>№ вентилятора</t>
  </si>
  <si>
    <t>Компоновка</t>
  </si>
  <si>
    <t>Комплектация двигателем 
(кВт*об/мин)</t>
  </si>
  <si>
    <t xml:space="preserve">Цена с НДС </t>
  </si>
  <si>
    <t>О1</t>
  </si>
  <si>
    <t>4/1500</t>
  </si>
  <si>
    <t>5,5/1500</t>
  </si>
  <si>
    <t>7,5/1500</t>
  </si>
  <si>
    <t>11/1500</t>
  </si>
  <si>
    <t>О2</t>
  </si>
  <si>
    <t>15/1500</t>
  </si>
  <si>
    <t>5,5/1000</t>
  </si>
  <si>
    <t>7,5/1000</t>
  </si>
  <si>
    <t>11/1000</t>
  </si>
  <si>
    <t>15/1000</t>
  </si>
  <si>
    <t>Вентиляторы ВКОПв  ВО 25-188</t>
  </si>
  <si>
    <t>Вентиляторы ВКОПв  ВО 30-160</t>
  </si>
  <si>
    <t>Угол установки лопаток</t>
  </si>
  <si>
    <t>Цена в руб.,  с НДС</t>
  </si>
  <si>
    <t>1,1*1500</t>
  </si>
  <si>
    <t>2,2*1500</t>
  </si>
  <si>
    <t>5,5*1500</t>
  </si>
  <si>
    <t>7,5*1500</t>
  </si>
  <si>
    <t>4*1500</t>
  </si>
  <si>
    <t>11*1500</t>
  </si>
  <si>
    <t>2,2*1000</t>
  </si>
  <si>
    <t>3*1000</t>
  </si>
  <si>
    <t>5,5*1000</t>
  </si>
  <si>
    <t>7,5*1000</t>
  </si>
  <si>
    <t>15*1500</t>
  </si>
  <si>
    <t>22*1500</t>
  </si>
  <si>
    <t>4*1000</t>
  </si>
  <si>
    <t>11*1000</t>
  </si>
  <si>
    <t>18,5*1500</t>
  </si>
  <si>
    <t>30*1500</t>
  </si>
  <si>
    <t>15*1000</t>
  </si>
  <si>
    <t>18,5*1000</t>
  </si>
  <si>
    <t>22*1000</t>
  </si>
  <si>
    <t>37*1000</t>
  </si>
  <si>
    <t>Вентиляторы для подпора воздуха ВКОПв ВО 25-188, ВКОПв ВО 30-160</t>
  </si>
  <si>
    <t>ВР 201</t>
  </si>
  <si>
    <t>ВР 202</t>
  </si>
  <si>
    <t>ВР 203</t>
  </si>
  <si>
    <t>Цена за 1 шт, руб.</t>
  </si>
  <si>
    <t>КП-Ск 3-3</t>
  </si>
  <si>
    <t>КП-Ск 3-4</t>
  </si>
  <si>
    <t>КП-Ск 3-5</t>
  </si>
  <si>
    <t>КП-Ск 3-1</t>
  </si>
  <si>
    <t>КП-Ск 3-2</t>
  </si>
  <si>
    <t>КСк 3-1</t>
  </si>
  <si>
    <t>КСк 3-2</t>
  </si>
  <si>
    <t>КСк 3-3</t>
  </si>
  <si>
    <t>КСк 3-4</t>
  </si>
  <si>
    <t>КСк 3-5</t>
  </si>
  <si>
    <t>КСк 4-1</t>
  </si>
  <si>
    <t>КСк 4-2</t>
  </si>
  <si>
    <t>КСк 4-3</t>
  </si>
  <si>
    <t>КСк 4-4</t>
  </si>
  <si>
    <t>КСк 4-5</t>
  </si>
  <si>
    <t>КП-Ск 4-1</t>
  </si>
  <si>
    <t>КП-Ск 4-2</t>
  </si>
  <si>
    <t>КП-Ск 4-3</t>
  </si>
  <si>
    <t>КП-Ск 4-4</t>
  </si>
  <si>
    <t>КП-Ск 4-5</t>
  </si>
  <si>
    <t>ВКК-100</t>
  </si>
  <si>
    <t>ВКК-125</t>
  </si>
  <si>
    <t>ВКК-160</t>
  </si>
  <si>
    <t>ВКК-200</t>
  </si>
  <si>
    <t>ВКК-250</t>
  </si>
  <si>
    <t>ВКК-315</t>
  </si>
  <si>
    <t>ВКК-355</t>
  </si>
  <si>
    <t>СРС-1</t>
  </si>
  <si>
    <t>СРМ-1</t>
  </si>
  <si>
    <t>СРМ-2</t>
  </si>
  <si>
    <t>СРС-2</t>
  </si>
  <si>
    <t>N, кВт</t>
  </si>
  <si>
    <t>n, об. Мин</t>
  </si>
  <si>
    <t>15</t>
  </si>
  <si>
    <t>Стоимость, руб. с НДС</t>
  </si>
  <si>
    <t>по запросу</t>
  </si>
  <si>
    <t>FCI-G1.5-4B</t>
  </si>
  <si>
    <t>FCI-G3.7/P5.5-4B</t>
  </si>
  <si>
    <t>FCI-G5.5-4B</t>
  </si>
  <si>
    <t>FCI-G5.5/P7.5-4B</t>
  </si>
  <si>
    <t>FCI-G7.5/P11-4B</t>
  </si>
  <si>
    <t>FCI-G11/P15-4BF</t>
  </si>
  <si>
    <t>FCI-G15/P18.5-4BF</t>
  </si>
  <si>
    <t>FCI-G18.5/P22-4</t>
  </si>
  <si>
    <t>FCI-G22/P30-4</t>
  </si>
  <si>
    <t>FCI-G30/P37-4</t>
  </si>
  <si>
    <t>FCI-G37/P45-4</t>
  </si>
  <si>
    <t>FCI-G45/P55-4</t>
  </si>
  <si>
    <t>FCI-G55/P75-4</t>
  </si>
  <si>
    <t>FCI-G75/P90-4</t>
  </si>
  <si>
    <t>FCI-G90/P110-4</t>
  </si>
  <si>
    <t>FCI-G110/P132-4</t>
  </si>
  <si>
    <t>FCI-G132/P160-4</t>
  </si>
  <si>
    <t>FCI-G160/P185-4</t>
  </si>
  <si>
    <t>FCI-G185/P200-4</t>
  </si>
  <si>
    <t>FCI-G200/P220-4F</t>
  </si>
  <si>
    <t>FCI-G220-4F</t>
  </si>
  <si>
    <t>FCI-G250/P280-4F</t>
  </si>
  <si>
    <t>FCI-G280/P315-4F</t>
  </si>
  <si>
    <t>FCI-G315/P355-4F</t>
  </si>
  <si>
    <t>FCI-G355/P375-4F</t>
  </si>
  <si>
    <t>FCI-G375-4F</t>
  </si>
  <si>
    <t>FCI-G400-4F</t>
  </si>
  <si>
    <t>FCI-G500-4F</t>
  </si>
  <si>
    <t>FCI-G630-4F</t>
  </si>
  <si>
    <t>FCI-P400-4F</t>
  </si>
  <si>
    <t>FCI-P500-4F</t>
  </si>
  <si>
    <t>Двигатель кВт</t>
  </si>
  <si>
    <t>Ток на входе, А</t>
  </si>
  <si>
    <t>Нормальный режим</t>
  </si>
  <si>
    <t>Тяжелый режим</t>
  </si>
  <si>
    <t>FCI-G0,75-4B</t>
  </si>
  <si>
    <t>FCI-G2,2-4B</t>
  </si>
  <si>
    <t>Частотные преобразователи Instart</t>
  </si>
  <si>
    <t>n,</t>
  </si>
  <si>
    <t>N,</t>
  </si>
  <si>
    <t>P max,</t>
  </si>
  <si>
    <t>Регулятор скорости (рекомендуемый)</t>
  </si>
  <si>
    <t>Марка вентилятора</t>
  </si>
  <si>
    <t>об/мин</t>
  </si>
  <si>
    <t xml:space="preserve">кВт </t>
  </si>
  <si>
    <t>Па</t>
  </si>
  <si>
    <t>Цена с НДС</t>
  </si>
  <si>
    <t>Наименование вентилятора</t>
  </si>
  <si>
    <t>Цена с НДС,</t>
  </si>
  <si>
    <t>кВт</t>
  </si>
  <si>
    <t>руб.</t>
  </si>
  <si>
    <t>ВКП-40-20-4Е (220В)</t>
  </si>
  <si>
    <t>ВКП-40-20-4D (380В)</t>
  </si>
  <si>
    <t>ВКП-50-25-4Е (220В)</t>
  </si>
  <si>
    <t>ВКП-50-25-4D (380В)</t>
  </si>
  <si>
    <t>ВКП-50-25-6Е (220В)</t>
  </si>
  <si>
    <t>ВКП-50-25-6D (380В)</t>
  </si>
  <si>
    <t>ВКП 50-30-4Е (220В)</t>
  </si>
  <si>
    <t>ВКП 50-30-4D (380В)</t>
  </si>
  <si>
    <t>ВКП 50-30-6Е (220В)</t>
  </si>
  <si>
    <t>ВКП 50-30-6D (380В)</t>
  </si>
  <si>
    <t>ВКП 60-30-4Е (220В)</t>
  </si>
  <si>
    <t>ВКП 60-30-4D (380В)</t>
  </si>
  <si>
    <t>ВКП 60-30-6Е (220В)</t>
  </si>
  <si>
    <t>ВКП 60-30-6D (380В)</t>
  </si>
  <si>
    <t>ВКП 60-35-4Е (220В)</t>
  </si>
  <si>
    <t>ВКП 60-35-4D (380В)</t>
  </si>
  <si>
    <t>ВКП 60-35-6Е (220В)</t>
  </si>
  <si>
    <t>ВКП 60-35-6D (380В)</t>
  </si>
  <si>
    <t>ВКП 70-40-4D (380В)</t>
  </si>
  <si>
    <t>ВКП 70-40-6D (380В)</t>
  </si>
  <si>
    <t>ВКП 80-50-4D (380В)</t>
  </si>
  <si>
    <t>ВКП 80-50-6D (380В)</t>
  </si>
  <si>
    <t>ВКП 100-50-6D (380В)</t>
  </si>
  <si>
    <t>Вентиляторы канальные прямоугольные</t>
  </si>
  <si>
    <t>Вентиляторы канальные ВКК, ВКП</t>
  </si>
  <si>
    <t xml:space="preserve">Вентиляторы канальные круглые </t>
  </si>
  <si>
    <t>Цена с НДС, руб</t>
  </si>
  <si>
    <t>0,18</t>
  </si>
  <si>
    <t>1500</t>
  </si>
  <si>
    <t>0,37</t>
  </si>
  <si>
    <t>3000</t>
  </si>
  <si>
    <t>0,55</t>
  </si>
  <si>
    <t>0,75</t>
  </si>
  <si>
    <t>0,25</t>
  </si>
  <si>
    <t>1,1</t>
  </si>
  <si>
    <t>1,5</t>
  </si>
  <si>
    <t>2,2</t>
  </si>
  <si>
    <t>5,5</t>
  </si>
  <si>
    <t>11,0</t>
  </si>
  <si>
    <t>7,5</t>
  </si>
  <si>
    <t>1000</t>
  </si>
  <si>
    <t>Тип калорифера</t>
  </si>
  <si>
    <t>КП-Ск 3-6</t>
  </si>
  <si>
    <t>КСк 3-6</t>
  </si>
  <si>
    <t>КП-Ск 3-7</t>
  </si>
  <si>
    <t>КСк 3-7</t>
  </si>
  <si>
    <t>КП-Ск 3-8</t>
  </si>
  <si>
    <t>КСк 3-8</t>
  </si>
  <si>
    <t>КП-Ск 3-9</t>
  </si>
  <si>
    <t>КСк 3-9</t>
  </si>
  <si>
    <t>КП-Ск 3-10</t>
  </si>
  <si>
    <t>КСк 3-10</t>
  </si>
  <si>
    <t>КП-Ск 3-11</t>
  </si>
  <si>
    <t>КСк 3-11</t>
  </si>
  <si>
    <t>КП-Ск 3-12</t>
  </si>
  <si>
    <t>КСк 3-12</t>
  </si>
  <si>
    <t>КП-Ск 4-6</t>
  </si>
  <si>
    <t>КСк 4-6</t>
  </si>
  <si>
    <t>КП-Ск 4-7</t>
  </si>
  <si>
    <t>КСк 4-7</t>
  </si>
  <si>
    <t>КП-Ск 4-8</t>
  </si>
  <si>
    <t>КСк 4-8</t>
  </si>
  <si>
    <t>КП-Ск 4-9</t>
  </si>
  <si>
    <t>КСк 4-9</t>
  </si>
  <si>
    <t>КП-Ск 4-10</t>
  </si>
  <si>
    <t>КСк 4-10</t>
  </si>
  <si>
    <t>КП-Ск 4-11</t>
  </si>
  <si>
    <t>КСк 4-11</t>
  </si>
  <si>
    <t>КП-Ск 4-12</t>
  </si>
  <si>
    <t>КСк 4-12</t>
  </si>
  <si>
    <t xml:space="preserve">Тип </t>
  </si>
  <si>
    <t>СТД-300</t>
  </si>
  <si>
    <t>2,2/1000</t>
  </si>
  <si>
    <t>AL</t>
  </si>
  <si>
    <t>P, кВт</t>
  </si>
  <si>
    <t>Двигатель</t>
  </si>
  <si>
    <t>N, об/мин.</t>
  </si>
  <si>
    <t>4,0</t>
  </si>
  <si>
    <t>углеродистая сталь</t>
  </si>
  <si>
    <t>коррозионностойкое</t>
  </si>
  <si>
    <t>разнород</t>
  </si>
  <si>
    <t>взрывозащита разнородное</t>
  </si>
  <si>
    <t>3</t>
  </si>
  <si>
    <t>n=750 об.мин</t>
  </si>
  <si>
    <t>n=619 об.мин</t>
  </si>
  <si>
    <t>n=685 об.мин</t>
  </si>
  <si>
    <t>n=770 об.мин</t>
  </si>
  <si>
    <t>n=865 об.мин</t>
  </si>
  <si>
    <t>n=1000 об.мин</t>
  </si>
  <si>
    <t>n=865;1000 об.мин</t>
  </si>
  <si>
    <t>n=537об.мин</t>
  </si>
  <si>
    <t>n=595об.мин</t>
  </si>
  <si>
    <t>n=686об.мин</t>
  </si>
  <si>
    <t>n=750об.мин</t>
  </si>
  <si>
    <t>n=543об.мин</t>
  </si>
  <si>
    <t>n=606об.мин</t>
  </si>
  <si>
    <t>n=682об.мин</t>
  </si>
  <si>
    <t>n=754об.мин</t>
  </si>
  <si>
    <t>n=1000об.мин</t>
  </si>
  <si>
    <t>ВИБРОИЗОЛЯТОРЫ</t>
  </si>
  <si>
    <t>Цена</t>
  </si>
  <si>
    <t xml:space="preserve"> ДО-38 </t>
  </si>
  <si>
    <t>ДО-39</t>
  </si>
  <si>
    <t>ДО-40</t>
  </si>
  <si>
    <t>ДО-41</t>
  </si>
  <si>
    <t>ДО-42</t>
  </si>
  <si>
    <t>ДО-43</t>
  </si>
  <si>
    <t>ДО-44</t>
  </si>
  <si>
    <t>ДО-45</t>
  </si>
  <si>
    <t>договор</t>
  </si>
  <si>
    <t>140х140</t>
  </si>
  <si>
    <t>D=200</t>
  </si>
  <si>
    <t>175х175</t>
  </si>
  <si>
    <t>D=250</t>
  </si>
  <si>
    <t>224х224</t>
  </si>
  <si>
    <t>D=315</t>
  </si>
  <si>
    <t>280х280</t>
  </si>
  <si>
    <t>D=400</t>
  </si>
  <si>
    <t>352х352</t>
  </si>
  <si>
    <t>D=500</t>
  </si>
  <si>
    <t>445х445</t>
  </si>
  <si>
    <t>D=630</t>
  </si>
  <si>
    <t>560х560</t>
  </si>
  <si>
    <t>D=800</t>
  </si>
  <si>
    <t>700х700</t>
  </si>
  <si>
    <t xml:space="preserve">  D=1000</t>
  </si>
  <si>
    <t xml:space="preserve">ВЦ 5-35 № 3,55 </t>
  </si>
  <si>
    <t>n=1630,1810,2040</t>
  </si>
  <si>
    <t>n=1450,1625</t>
  </si>
  <si>
    <t>n=1450,1625,1810</t>
  </si>
  <si>
    <t>n=1010 об.мин</t>
  </si>
  <si>
    <t>n=1060 об.мин</t>
  </si>
  <si>
    <t>n=1150 об.мин</t>
  </si>
  <si>
    <t>n=1200 об.мин</t>
  </si>
  <si>
    <t>n=1300 об.мин</t>
  </si>
  <si>
    <t>n=1450 об.мин</t>
  </si>
  <si>
    <t>n=1530 об.мин</t>
  </si>
  <si>
    <t>n=1630 об.мин</t>
  </si>
  <si>
    <t>n=1690 об.мин</t>
  </si>
  <si>
    <t xml:space="preserve">Дымососы с №6,3 изготавливаются с </t>
  </si>
  <si>
    <t>осевым направляющим аппаратом</t>
  </si>
  <si>
    <t xml:space="preserve">Возможно изготовление дымососов </t>
  </si>
  <si>
    <t xml:space="preserve">Углы разворотов дымососов с №13,5 за </t>
  </si>
  <si>
    <t xml:space="preserve">исключением 90гр. согласовываются с </t>
  </si>
  <si>
    <t>Заказчиком по чертежам</t>
  </si>
  <si>
    <t>2,2 - 3</t>
  </si>
  <si>
    <t>БЕЗ Э/ДВ.</t>
  </si>
  <si>
    <t>ВЦП 7-40 № 5 схема 5</t>
  </si>
  <si>
    <t>ВЦП 7-40 № 5 схема 1</t>
  </si>
  <si>
    <t>1630;1810;2030</t>
  </si>
  <si>
    <t>1630;1810;2030;2285</t>
  </si>
  <si>
    <t>1630;1810;2030;2285;2575</t>
  </si>
  <si>
    <t>1615;1810</t>
  </si>
  <si>
    <t>1615;1810;2040</t>
  </si>
  <si>
    <t>1615;1810;2040;2285</t>
  </si>
  <si>
    <t>1320;1450</t>
  </si>
  <si>
    <t>1320;1450;1615</t>
  </si>
  <si>
    <t>n=352 об.мин</t>
  </si>
  <si>
    <t>n=371 об.мин</t>
  </si>
  <si>
    <t>n=418 об.мин</t>
  </si>
  <si>
    <t>n=502 об.мин</t>
  </si>
  <si>
    <t>n=564 об.мин</t>
  </si>
  <si>
    <t>n=501 об.мин</t>
  </si>
  <si>
    <t>n=672 об.мин</t>
  </si>
  <si>
    <t>n=602 об.мин</t>
  </si>
  <si>
    <t>ВЦП 7-40 № 12,5 схема 5</t>
  </si>
  <si>
    <t>ВЦП 7-40 № 12,5 схема 1</t>
  </si>
  <si>
    <t>ВЦП 7-40 № 10 схема 5</t>
  </si>
  <si>
    <t>ВЦП 7-40 № 10 схема 1</t>
  </si>
  <si>
    <t>ВЦП 7-40 № 8 схема 5</t>
  </si>
  <si>
    <t>ВЦП 7-40 № 8 схема 1</t>
  </si>
  <si>
    <t>ВЦП 7-40 № 6,3 схема 5</t>
  </si>
  <si>
    <t>ВЦП 7-40 № 6,3 схема 1</t>
  </si>
  <si>
    <t>ВЦП 7-40 № 4</t>
  </si>
  <si>
    <t>ВЦП 7-40 № 3,15</t>
  </si>
  <si>
    <t>ВЦП 7-40 № 2,5</t>
  </si>
  <si>
    <t>ВО 06-300 № 4</t>
  </si>
  <si>
    <t xml:space="preserve"> - </t>
  </si>
  <si>
    <t>Вентиляторы высокого давления ВР 140-15</t>
  </si>
  <si>
    <t>ВО 06-300 № 5</t>
  </si>
  <si>
    <t>ВО 06-300 № 6,3</t>
  </si>
  <si>
    <t>ВО 06-300 № 8</t>
  </si>
  <si>
    <t>ВО 06-300 № 10</t>
  </si>
  <si>
    <t>ВО 06-300 № 12,5</t>
  </si>
  <si>
    <t>ВКР № 3,15</t>
  </si>
  <si>
    <t>ВКР № 4</t>
  </si>
  <si>
    <t>ВКР № 5</t>
  </si>
  <si>
    <t>ВКР № 6,3</t>
  </si>
  <si>
    <t>ВКР № 8</t>
  </si>
  <si>
    <t>ВКР № 10</t>
  </si>
  <si>
    <t>ВКР № 12,5 схема 5</t>
  </si>
  <si>
    <t>ВКР № 12,5 схема 1</t>
  </si>
  <si>
    <t>Д, ВД № 13,5 БЕЗ Э/ДВ.</t>
  </si>
  <si>
    <t>ДН, ВДН № 15 БЕЗ Э/ДВ.</t>
  </si>
  <si>
    <t>Д, ВД № 15,5 БЕЗ Э/ДВ.</t>
  </si>
  <si>
    <t>Д, ВД № 18 БЕЗ Э/ДВ.</t>
  </si>
  <si>
    <t>Д, ВД № 20 БЕЗ Э/ДВ.</t>
  </si>
  <si>
    <t>ДН, ВДН № 17 БЕЗ Э/ДВ.</t>
  </si>
  <si>
    <t>ВДН № 18 БЕЗ Э/ДВ.</t>
  </si>
  <si>
    <t>ДН, ВДН № 19 БЕЗ Э/ДВ.</t>
  </si>
  <si>
    <t>ВДН № 20 БЕЗ Э/ДВ.</t>
  </si>
  <si>
    <t>ДН, ВДН № 21 БЕЗ Э/ДВ.</t>
  </si>
  <si>
    <t>ДН, ВДН № 22 БЕЗ Э/ДВ.</t>
  </si>
  <si>
    <t>Д, ВД №12</t>
  </si>
  <si>
    <t xml:space="preserve">ДН, ВДН № 13 </t>
  </si>
  <si>
    <t>ДН, ВДН № 12,5</t>
  </si>
  <si>
    <t>ДН, ВДН № 11,2</t>
  </si>
  <si>
    <t>ДН, ВДН № 10</t>
  </si>
  <si>
    <t>ДН, ВДН № 9</t>
  </si>
  <si>
    <t>ДН, ВДН № 8</t>
  </si>
  <si>
    <t>ДН, ВДН № 6,3</t>
  </si>
  <si>
    <t>Д, ВД № 3,5</t>
  </si>
  <si>
    <t>Д, ВД № 2,7</t>
  </si>
  <si>
    <t>Д, ВД № 2,5</t>
  </si>
  <si>
    <t>ВР 12-26 № 2,5</t>
  </si>
  <si>
    <t>ВР 12-26 № 3,15</t>
  </si>
  <si>
    <t>ВР 12-26 №3,5</t>
  </si>
  <si>
    <t>ВР 12-26 № 4</t>
  </si>
  <si>
    <t>ВР 12-26 №4,5</t>
  </si>
  <si>
    <t>ВР 12-26 № 5</t>
  </si>
  <si>
    <t>ВР 12-26 № 5,5</t>
  </si>
  <si>
    <t>ВР 130-28 № 4 схема 1</t>
  </si>
  <si>
    <t xml:space="preserve">ВР 130-28 № 5 схема 1 </t>
  </si>
  <si>
    <t xml:space="preserve">ВР 130-28 № 5 схема 5 </t>
  </si>
  <si>
    <t xml:space="preserve">ВР 130-28 № 6,3 схема 1 </t>
  </si>
  <si>
    <t xml:space="preserve">ВР 130-28 № 6,3 схема 5 </t>
  </si>
  <si>
    <t xml:space="preserve">ВР 130-28 № 8 схема 1 </t>
  </si>
  <si>
    <t xml:space="preserve">ВР 130-28 № 8 схема 5 </t>
  </si>
  <si>
    <t xml:space="preserve">ВР 130-28 № 9 схема 1 </t>
  </si>
  <si>
    <t xml:space="preserve">ВР 130-28 № 10 схема 1 </t>
  </si>
  <si>
    <t>Корозионн</t>
  </si>
  <si>
    <t xml:space="preserve">ВР 130-28 № 10 схема 5 </t>
  </si>
  <si>
    <t xml:space="preserve">ВР 130-28 № 12,5 схема 1 </t>
  </si>
  <si>
    <t xml:space="preserve">ВР 130-28 № 12,5 схема 5 </t>
  </si>
  <si>
    <t>ВР 80-75 № 2,5</t>
  </si>
  <si>
    <t>ВР 280-46 № 2</t>
  </si>
  <si>
    <t>ВР 280-46 № 2,5</t>
  </si>
  <si>
    <t>ВР 80-75 № 3,15</t>
  </si>
  <si>
    <t>ВР 80-75 № 4</t>
  </si>
  <si>
    <t>ВР 280-46 № 3,15</t>
  </si>
  <si>
    <t>ВР 280-46 № 4</t>
  </si>
  <si>
    <t>ВР 80-75 № 5</t>
  </si>
  <si>
    <t>ВР 80-75 № 6,3</t>
  </si>
  <si>
    <t>ВР 280-46 № 5</t>
  </si>
  <si>
    <t>ВР 280-46 № 6,3</t>
  </si>
  <si>
    <t>ВР 80-75 № 8 схема 1</t>
  </si>
  <si>
    <t>ВР 280-46 № 8 схема 1</t>
  </si>
  <si>
    <t>ВР 80-75 № 8 схема 5</t>
  </si>
  <si>
    <t>ВР 280-46 № 8 схема 5</t>
  </si>
  <si>
    <t>ВР 280-46 № 10 схема 5 (ВЦ 9-55)</t>
  </si>
  <si>
    <t>ВР 80-75 № 10 схема 5</t>
  </si>
  <si>
    <t>ВР 80-75 № 12,5 схема 1</t>
  </si>
  <si>
    <t>ВР 280-46 № 12,5 схема 5 (ВЦ 9-55)</t>
  </si>
  <si>
    <t>ВР 80-75 № 12,5 схема 5</t>
  </si>
  <si>
    <t>ВР 80-75 № 16 схема 5</t>
  </si>
  <si>
    <t>обороты на РК</t>
  </si>
  <si>
    <t>Обороты на РК</t>
  </si>
  <si>
    <t>Всасывающие карманы к ТДМ</t>
  </si>
  <si>
    <t>Наименование</t>
  </si>
  <si>
    <t>Карман к ДН,ВДН-6,3</t>
  </si>
  <si>
    <t>Карман к ДН,ВДН-8;9</t>
  </si>
  <si>
    <t>Карман к ДН,ВДН-10</t>
  </si>
  <si>
    <t>Карман к Д-13,5</t>
  </si>
  <si>
    <t>Карман к ДН-19</t>
  </si>
  <si>
    <t>Тип привода</t>
  </si>
  <si>
    <t>Основные технические данные</t>
  </si>
  <si>
    <t>CM…</t>
  </si>
  <si>
    <t>2 Нм</t>
  </si>
  <si>
    <t>220 В; открыто/закрыто; 3-точечное управление</t>
  </si>
  <si>
    <t>220 В; открыто/закрыто; квадратный вал 8*8мм</t>
  </si>
  <si>
    <t>24 В; открыто/закрыто; 3-точечное управление</t>
  </si>
  <si>
    <t>TMC…</t>
  </si>
  <si>
    <t>220 В; откр./закр.; ускоренный режим - 35с</t>
  </si>
  <si>
    <t>24 В; откр./закр.; ускоренный режим - 35с</t>
  </si>
  <si>
    <t>LM…</t>
  </si>
  <si>
    <t>5 Нм</t>
  </si>
  <si>
    <t>220 В; откр./закр.; встроенный переключатель</t>
  </si>
  <si>
    <t>24 В; откр./закр.; встроенный переключатель</t>
  </si>
  <si>
    <t>24 В; плавного регулирования 0…10 В</t>
  </si>
  <si>
    <t>220 В; плавного регулирования 0…10 В</t>
  </si>
  <si>
    <t>24 В; плавного регулирования 0…10 В; MFT-технология</t>
  </si>
  <si>
    <t>NM...</t>
  </si>
  <si>
    <t>10 Нм</t>
  </si>
  <si>
    <t>SM…</t>
  </si>
  <si>
    <t>20 Нм</t>
  </si>
  <si>
    <t>GM…</t>
  </si>
  <si>
    <t>40 Нм</t>
  </si>
  <si>
    <t>220 В; открыто/закрыто</t>
  </si>
  <si>
    <t>24 В; открыто/закрыто</t>
  </si>
  <si>
    <t>TF…</t>
  </si>
  <si>
    <t>24 В; 3-точечное управление</t>
  </si>
  <si>
    <t>24 В; плавного регулирования, MFT-технология</t>
  </si>
  <si>
    <t>LF…</t>
  </si>
  <si>
    <t>4 Нм</t>
  </si>
  <si>
    <t>24 В; плавн. регул. 0…10В; встроенный переключатель</t>
  </si>
  <si>
    <t>7 Нм</t>
  </si>
  <si>
    <t>220 В; откр./закр.; два встроенных переключателя</t>
  </si>
  <si>
    <t>24 В; откр./закр.; два встроенных переключателя</t>
  </si>
  <si>
    <t>24 В; плавного регул.; два встроенных переключателя</t>
  </si>
  <si>
    <t>0,190</t>
  </si>
  <si>
    <t>0,135</t>
  </si>
  <si>
    <t>ВР 140-15 № 10 схема 5</t>
  </si>
  <si>
    <t>ВР 140-15 № 12,5</t>
  </si>
  <si>
    <t>ВР 140-15 № 12,5 схема 5</t>
  </si>
  <si>
    <t>ВЕНТИЛЯТОРЫ РАДИАЛЬНЫЕ ВР 140-15 (ВР 6-13)</t>
  </si>
  <si>
    <t>CM 230-L</t>
  </si>
  <si>
    <t>CM 230-1-L</t>
  </si>
  <si>
    <t>CM 230-1-F-L</t>
  </si>
  <si>
    <t>CM 24-L</t>
  </si>
  <si>
    <t>CM 24-F-L</t>
  </si>
  <si>
    <t>24 В; открыто/закрыто; квадратный вал 8*8мм</t>
  </si>
  <si>
    <t>CM 24-SR-L</t>
  </si>
  <si>
    <t>24 В; плавное регулирование 2…10В</t>
  </si>
  <si>
    <t>TMC 230A</t>
  </si>
  <si>
    <t>TMC 230A-S</t>
  </si>
  <si>
    <t>TMC 24A</t>
  </si>
  <si>
    <t>TMC 24A-S</t>
  </si>
  <si>
    <t>TMC 24A-SR</t>
  </si>
  <si>
    <t>LM 230A</t>
  </si>
  <si>
    <t>LM 230A-S</t>
  </si>
  <si>
    <t>LMC 230A</t>
  </si>
  <si>
    <t>LM 24A</t>
  </si>
  <si>
    <t>LM 24A-S</t>
  </si>
  <si>
    <t>LMC 24A</t>
  </si>
  <si>
    <t>LM 24A-SR</t>
  </si>
  <si>
    <t>LMC 24A-SR</t>
  </si>
  <si>
    <t>LM 230ASR</t>
  </si>
  <si>
    <t>LM 24A-MF</t>
  </si>
  <si>
    <t>NM 230A</t>
  </si>
  <si>
    <t>NM 230A-S</t>
  </si>
  <si>
    <t>NM 24A</t>
  </si>
  <si>
    <t>NM 24A-S</t>
  </si>
  <si>
    <t>NM 24A-SR</t>
  </si>
  <si>
    <t>NM 230ASR</t>
  </si>
  <si>
    <t>NM 24A-MF</t>
  </si>
  <si>
    <t>SM 230A</t>
  </si>
  <si>
    <t>SM 230A-S</t>
  </si>
  <si>
    <t>SM 24A</t>
  </si>
  <si>
    <t>SM 24A-S</t>
  </si>
  <si>
    <t>SM 24A-SR</t>
  </si>
  <si>
    <t>SM 230ASR</t>
  </si>
  <si>
    <t>SM 24A-MF</t>
  </si>
  <si>
    <t>GM 230A</t>
  </si>
  <si>
    <t>GM 24A</t>
  </si>
  <si>
    <t>GM 24A-SR</t>
  </si>
  <si>
    <t>GM 24A-MF</t>
  </si>
  <si>
    <t>TF 230</t>
  </si>
  <si>
    <t>TF 230-S</t>
  </si>
  <si>
    <t>TF 24</t>
  </si>
  <si>
    <t>TF 24-3</t>
  </si>
  <si>
    <t>TF 24-S</t>
  </si>
  <si>
    <t>TF 24-SR</t>
  </si>
  <si>
    <t>TF 24-MFT</t>
  </si>
  <si>
    <t>LF 230</t>
  </si>
  <si>
    <t>LF 230-S</t>
  </si>
  <si>
    <t>LF 24</t>
  </si>
  <si>
    <t>LF 24-3</t>
  </si>
  <si>
    <t>LF 24-S</t>
  </si>
  <si>
    <t>LF 24-SR</t>
  </si>
  <si>
    <t>LF 24-SR-S</t>
  </si>
  <si>
    <t>LF 24-MFT</t>
  </si>
  <si>
    <t>NF 230</t>
  </si>
  <si>
    <t>NF 230-S</t>
  </si>
  <si>
    <t>NF 24</t>
  </si>
  <si>
    <t>NF 24-S</t>
  </si>
  <si>
    <t>NF 24-SR</t>
  </si>
  <si>
    <t>Мощность эл. двигателя</t>
  </si>
  <si>
    <t xml:space="preserve">Взрывозащищенное </t>
  </si>
  <si>
    <t>Коррозионностойкое</t>
  </si>
  <si>
    <t>Углерод. 
Сталь</t>
  </si>
  <si>
    <t>Разнород</t>
  </si>
  <si>
    <t>Крозионностойкое</t>
  </si>
  <si>
    <t>ВР 140-15 № 4</t>
  </si>
  <si>
    <t xml:space="preserve">
кВт об/мин</t>
  </si>
  <si>
    <t>ВР 140-15 № 5</t>
  </si>
  <si>
    <t>ВР 140-15 № 6,3</t>
  </si>
  <si>
    <t>ВР 140-15 № 6,3 схема 5</t>
  </si>
  <si>
    <t>ВР 140-15 № 8</t>
  </si>
  <si>
    <t>ВР 140-15 № 8 схема 5</t>
  </si>
  <si>
    <t>ВР 140-15 № 10</t>
  </si>
  <si>
    <t>NF 230A</t>
  </si>
  <si>
    <t>NF 230A-S2</t>
  </si>
  <si>
    <t>220 В; открыто/закрыто; два встроенных переключателя</t>
  </si>
  <si>
    <t>NF 24A</t>
  </si>
  <si>
    <t>NF 24A-3</t>
  </si>
  <si>
    <t>NF 24A-S2</t>
  </si>
  <si>
    <t>24 В; открыто/закрыто; два встроенных переключателя</t>
  </si>
  <si>
    <t>NF 24A-SR</t>
  </si>
  <si>
    <t>24 В; плавного регулирования 2…10 В</t>
  </si>
  <si>
    <t>NF 24A-SR-S2</t>
  </si>
  <si>
    <t>NF 24A-MF</t>
  </si>
  <si>
    <t>*</t>
  </si>
  <si>
    <t>АО2-3,0</t>
  </si>
  <si>
    <t>АО2-4,0</t>
  </si>
  <si>
    <t>АО2-6,3</t>
  </si>
  <si>
    <t>АО2-10</t>
  </si>
  <si>
    <t>АО2-20</t>
  </si>
  <si>
    <t>АО2-25</t>
  </si>
  <si>
    <t>АО2-50</t>
  </si>
  <si>
    <t>7,5 / 1000</t>
  </si>
  <si>
    <t>КСК 3, КП 3</t>
  </si>
  <si>
    <t>КСК 4, КП 4</t>
  </si>
  <si>
    <t xml:space="preserve">ВО 25-188 №8 </t>
  </si>
  <si>
    <t>Вентиляторы осевые для подпора воздуха  ВО 25-188</t>
  </si>
  <si>
    <t>Цена с НДС, руб.</t>
  </si>
  <si>
    <t xml:space="preserve">ВО 25-188 №9 </t>
  </si>
  <si>
    <t xml:space="preserve">ВО 25-188 №10 </t>
  </si>
  <si>
    <t xml:space="preserve">ВО 25-188 №11,2 </t>
  </si>
  <si>
    <t>ВО 25-188 №12,5</t>
  </si>
  <si>
    <t>с направляющим аппаратом (НА)</t>
  </si>
  <si>
    <t>без направляющего аппарата (НА)</t>
  </si>
  <si>
    <t>Вентиляторы  осевые ВО 06-300 (ВО 14-320, ВО 12-300)</t>
  </si>
  <si>
    <t>Дымоудаления</t>
  </si>
  <si>
    <t>разнородное</t>
  </si>
  <si>
    <t>Общепромышленное</t>
  </si>
  <si>
    <t>Марка</t>
  </si>
  <si>
    <t>ГИБКИЕ ВСТАВКИ</t>
  </si>
  <si>
    <t>Взрывозащищенное</t>
  </si>
  <si>
    <t>N, об/ мин</t>
  </si>
  <si>
    <t>углерод. сталь</t>
  </si>
  <si>
    <t>коррозион-ностойкое</t>
  </si>
  <si>
    <t>Всасывание</t>
  </si>
  <si>
    <t xml:space="preserve">Нагнетание </t>
  </si>
  <si>
    <t xml:space="preserve">     Взрывозащищенное</t>
  </si>
  <si>
    <t>Взрывозащита</t>
  </si>
  <si>
    <t>Вентиляторы радиальные ВЦ 5-35, ВЦ 5-45, ВЦ 5-50 
высокого давления</t>
  </si>
  <si>
    <t>S поверхности теплообмена, м2</t>
  </si>
  <si>
    <t>Q по теплу, кВт</t>
  </si>
  <si>
    <t>Q по воздуху,  м3/час</t>
  </si>
  <si>
    <t>Калорифер тип</t>
  </si>
  <si>
    <t>Q по воздуху,  
м3 / час</t>
  </si>
  <si>
    <t>Электродвигатель, кВт / об/мин</t>
  </si>
  <si>
    <t>24 В; плавного регулирования 0…10 В;         MFT-технология</t>
  </si>
  <si>
    <t>24 В; плавного регулирования 0…10 В; ускоренный режим - 35с</t>
  </si>
  <si>
    <t>24 В; плавного регулиров. 0…10 В; ускоренныйрежим - 35с</t>
  </si>
  <si>
    <t>24 В; откр./закр.; встр. переключ.; ускоренный режим - 35с</t>
  </si>
  <si>
    <t>220 В; откр./закр.; встр. переключ.; ускоренный режим - 35с</t>
  </si>
  <si>
    <t>ВЕНТИЛЯТОРЫ РАДИАЛЬНЫЕ ВЫСОКОГО ДАВЛЕНИЯ</t>
  </si>
  <si>
    <t>Вентиляторы радиальные ВP 6-13 № 6,3</t>
  </si>
  <si>
    <t xml:space="preserve">Вентиляторы радиальные ВP 6-20 №8 </t>
  </si>
  <si>
    <t xml:space="preserve">Вентиляторы радиальные ВР 12-26 </t>
  </si>
  <si>
    <t>коррозионно-стойкое</t>
  </si>
  <si>
    <t>Вентиляторы радиальные ВР 80-75 низкого давления (ВР 80-70, ВР 86-77, ВЦ 4-70)</t>
  </si>
  <si>
    <t>400* 2 часа</t>
  </si>
  <si>
    <t xml:space="preserve">Дымоудаление </t>
  </si>
  <si>
    <t>Кол-во лопаток рабочего колеса</t>
  </si>
  <si>
    <t>Клапаны, стаканы, поддоны к ВКР изготавливаются по дополнительному запросу</t>
  </si>
  <si>
    <t>Вентиляторы  крышные ВКР (ВКРМ, ВКРЦ)</t>
  </si>
  <si>
    <t>Вентиляторы струйные ВС 10-400</t>
  </si>
  <si>
    <t>ВС-10-400-4</t>
  </si>
  <si>
    <t>ВС-10-400-6,3</t>
  </si>
  <si>
    <t xml:space="preserve">Вентиляторы  крышные ВКРС </t>
  </si>
  <si>
    <t xml:space="preserve">Дымососы и вентиляторы дутьевые Д, ДН и ВД, ВДН </t>
  </si>
  <si>
    <t>ВКРС №7,1</t>
  </si>
  <si>
    <t>ВКРС №3,55</t>
  </si>
  <si>
    <t>ВКРС №4</t>
  </si>
  <si>
    <t>ВКРС №4,5</t>
  </si>
  <si>
    <t>ВКРС №5</t>
  </si>
  <si>
    <t>ВКРС №5,6</t>
  </si>
  <si>
    <t>ВКРС №6,3</t>
  </si>
  <si>
    <t>ВКРС №8</t>
  </si>
  <si>
    <t>ВКРС №9</t>
  </si>
  <si>
    <t>ВКРС №10</t>
  </si>
  <si>
    <t>ВКРС №11,2</t>
  </si>
  <si>
    <t>ВКРС №12,5</t>
  </si>
  <si>
    <t>исполнения НЖУ (коррозионностойкое)</t>
  </si>
  <si>
    <t xml:space="preserve"> Калориферы КСк ( водяные) 
ТУ 6530-004-02962743-95</t>
  </si>
  <si>
    <t>Калориферы КП-Ск (паровые)
ТУ 6530-004-02962743-95</t>
  </si>
  <si>
    <t>900х900</t>
  </si>
  <si>
    <t>D=1250</t>
  </si>
  <si>
    <t xml:space="preserve">Жаростойкие вентиляторы (Ж2 200гр.С) +15% к базовой стоимости </t>
  </si>
  <si>
    <t xml:space="preserve">Общепромышленное </t>
  </si>
  <si>
    <t>углерод.  сталь</t>
  </si>
  <si>
    <t>коррозионно- стойкое</t>
  </si>
  <si>
    <t>№ вент-ра</t>
  </si>
  <si>
    <t xml:space="preserve">Цена, руб. </t>
  </si>
  <si>
    <t>Карман к ДН,ВДН-11,2; 12,5; 13</t>
  </si>
  <si>
    <t>Карман к ДН,ВДН-15</t>
  </si>
  <si>
    <t>Карман к ДН,ВДН-17</t>
  </si>
  <si>
    <t>750</t>
  </si>
  <si>
    <t>Вентиляторы  крышные ВКРФ</t>
  </si>
  <si>
    <t>ВКРФ №3,55</t>
  </si>
  <si>
    <t>ВКРФ №4,0</t>
  </si>
  <si>
    <t>ВКРФ №4,5</t>
  </si>
  <si>
    <t>ВКРФ №5</t>
  </si>
  <si>
    <t>ВКРФ №5,6</t>
  </si>
  <si>
    <t>ВКРФ №6,3</t>
  </si>
  <si>
    <t>ВКРФ №7,1</t>
  </si>
  <si>
    <t>ВКРФ №8</t>
  </si>
  <si>
    <t>ВКРФ №9</t>
  </si>
  <si>
    <t>ВКРФ №10</t>
  </si>
  <si>
    <t>ВКРФ №11,2</t>
  </si>
  <si>
    <t>ВКРФ №12,5</t>
  </si>
  <si>
    <t xml:space="preserve">Вентилятор осевой для подпора воздуха   ВО 30-160                        </t>
  </si>
  <si>
    <t>2\3</t>
  </si>
  <si>
    <t>3*1500</t>
  </si>
  <si>
    <t>3\4</t>
  </si>
  <si>
    <t xml:space="preserve">Вариант исполнения по углу атаки рабочих колес </t>
  </si>
  <si>
    <t xml:space="preserve">ВО 30-160 №6,3 </t>
  </si>
  <si>
    <t xml:space="preserve">ВО 30-160 №7,1 </t>
  </si>
  <si>
    <t>ВО 30-160 №8</t>
  </si>
  <si>
    <t>ВО 30-160 №9</t>
  </si>
  <si>
    <t>ВО 30-160 №10</t>
  </si>
  <si>
    <t>ВО 30-160 №11,2</t>
  </si>
  <si>
    <t>ВО 30-160 №12,5</t>
  </si>
  <si>
    <t>Производитель- ность в выходном сечении, м3/ч</t>
  </si>
  <si>
    <t>SF…</t>
  </si>
  <si>
    <t>SF230A</t>
  </si>
  <si>
    <t>SF230A-S2</t>
  </si>
  <si>
    <t>SF24A</t>
  </si>
  <si>
    <t>SF24A-3</t>
  </si>
  <si>
    <t>SF24A-S2</t>
  </si>
  <si>
    <t>SF24A-SR</t>
  </si>
  <si>
    <t>SF24A-SR-S2</t>
  </si>
  <si>
    <t>SF24A-MF</t>
  </si>
  <si>
    <t>3,0 / 1500</t>
  </si>
  <si>
    <t>0,25 / 1500</t>
  </si>
  <si>
    <t>0,37 / 1500</t>
  </si>
  <si>
    <t>стакан</t>
  </si>
  <si>
    <t>3,55</t>
  </si>
  <si>
    <t>12,5</t>
  </si>
  <si>
    <t>клапан без привода</t>
  </si>
  <si>
    <t>поддон</t>
  </si>
  <si>
    <t>материал - углеродистая сталь</t>
  </si>
  <si>
    <t>0,55 / 1500</t>
  </si>
  <si>
    <t>0,75 / 1000</t>
  </si>
  <si>
    <t>Модель</t>
  </si>
  <si>
    <t>0,12 х 1500</t>
  </si>
  <si>
    <t>1,1 х 3000</t>
  </si>
  <si>
    <t>1,5 х 3000</t>
  </si>
  <si>
    <t>2,2 х 3000</t>
  </si>
  <si>
    <t>3 х 3000</t>
  </si>
  <si>
    <t>4 х 3000</t>
  </si>
  <si>
    <t>5,5 х 3000</t>
  </si>
  <si>
    <t>7,5 х 3000</t>
  </si>
  <si>
    <t>11 х 3000</t>
  </si>
  <si>
    <t>0,37 х 1000</t>
  </si>
  <si>
    <t>0,55 х 1000</t>
  </si>
  <si>
    <t>1,5 х 1500</t>
  </si>
  <si>
    <t>0,75 х 1000</t>
  </si>
  <si>
    <t>1,1 х 1000</t>
  </si>
  <si>
    <t>3 х 1000</t>
  </si>
  <si>
    <t>4 х 1000</t>
  </si>
  <si>
    <t>2,2 х 1000</t>
  </si>
  <si>
    <t>5,5 х 1000</t>
  </si>
  <si>
    <t>22 х 1500</t>
  </si>
  <si>
    <t>30 х 1500</t>
  </si>
  <si>
    <t>22 х 1000</t>
  </si>
  <si>
    <t>30 х 1000</t>
  </si>
  <si>
    <t xml:space="preserve">ВР 80-75 № 10 </t>
  </si>
  <si>
    <t>Крышные ВКРФм</t>
  </si>
  <si>
    <t>Вентиляторы  крышные ВКРФм</t>
  </si>
  <si>
    <t>Исп. РК</t>
  </si>
  <si>
    <t>ВКРФм №3,55</t>
  </si>
  <si>
    <t>6(м)</t>
  </si>
  <si>
    <t>9(м)</t>
  </si>
  <si>
    <t>ВКРФм №4,0</t>
  </si>
  <si>
    <t>ВКРФм №4,5</t>
  </si>
  <si>
    <t>ВКРФм №5</t>
  </si>
  <si>
    <t>ВКРФм №5,6</t>
  </si>
  <si>
    <t>ВКРФм №6,3</t>
  </si>
  <si>
    <t>ВКРФм №7,1</t>
  </si>
  <si>
    <t>ВКРФм №8</t>
  </si>
  <si>
    <t>ВКРФм №9</t>
  </si>
  <si>
    <t>ВКРФм №10</t>
  </si>
  <si>
    <t>ВКРФм №11,2</t>
  </si>
  <si>
    <t>ВКРФм №12,5</t>
  </si>
  <si>
    <t>Вентиляторы осевые для подпора воздуха  ВО 13-284</t>
  </si>
  <si>
    <t xml:space="preserve"> ВКОПв ВО 13-284 </t>
  </si>
  <si>
    <t>Типоразмер, э/двигатель</t>
  </si>
  <si>
    <t>комп. 02</t>
  </si>
  <si>
    <t>комп. 01</t>
  </si>
  <si>
    <t>ВКОПв ВО 13-284 №4</t>
  </si>
  <si>
    <t>ВКОПв ВО 13-284 №8</t>
  </si>
  <si>
    <t>ВКОПв ВО 13-284 №5</t>
  </si>
  <si>
    <t>ВКОПв ВО 13-284 №10</t>
  </si>
  <si>
    <t>ВКОПв ВО 13-284 №6,3</t>
  </si>
  <si>
    <t>ВКОПв ВО 13-284 №12,5</t>
  </si>
  <si>
    <t>ВКОПв ВО 13-284 №7,1</t>
  </si>
  <si>
    <t>СТМ-100</t>
  </si>
  <si>
    <t>СТМ-102</t>
  </si>
  <si>
    <t>СТМ-110</t>
  </si>
  <si>
    <t>СТМ-112</t>
  </si>
  <si>
    <t>СТМ-400 (200)</t>
  </si>
  <si>
    <t>СТМ-402 (202)</t>
  </si>
  <si>
    <t>СТМ-410 (210)</t>
  </si>
  <si>
    <t>СТМ-412 (212)</t>
  </si>
  <si>
    <t>Поддон</t>
  </si>
  <si>
    <t xml:space="preserve">цена, руб. </t>
  </si>
  <si>
    <t>Термостойкая, руб.</t>
  </si>
  <si>
    <t>Общепром, руб.</t>
  </si>
  <si>
    <t>Вентиляторы для подпора воздуха ВКОПв ВО 13-284</t>
  </si>
  <si>
    <t>Комплектующие к крышным вентиляторам ( ВКР, ВКР ДУ, ВКРС, ВКРС ДУ, ВКРФ, ВКРФ ДУ)</t>
  </si>
  <si>
    <t>О2 без стакана и обратного клапана</t>
  </si>
  <si>
    <t>Наличие (НА), угол лопаток</t>
  </si>
  <si>
    <t>Комп.01</t>
  </si>
  <si>
    <t>Комп.02</t>
  </si>
  <si>
    <t>Комп.03</t>
  </si>
  <si>
    <t>-</t>
  </si>
  <si>
    <t>5/10</t>
  </si>
  <si>
    <t>О1 со стаканом и обратным клапаном</t>
  </si>
  <si>
    <t>О3 со стаканом, обратным клапаном и основанием</t>
  </si>
  <si>
    <t>О3</t>
  </si>
  <si>
    <t>* нестандартные комплектации вентиляторов рассчитываются по запросу</t>
  </si>
  <si>
    <t>комп. 03</t>
  </si>
  <si>
    <t>Переход ВКОПв/СТМ</t>
  </si>
  <si>
    <t>марки ВО</t>
  </si>
  <si>
    <t>№ВКОПв</t>
  </si>
  <si>
    <t>№СТМ</t>
  </si>
  <si>
    <t>ВО 
30-160     
25-188      
13-284</t>
  </si>
  <si>
    <t>Калориферы к АО/СТД</t>
  </si>
  <si>
    <t>Контакты:</t>
  </si>
  <si>
    <t>Сайт: viom-group.ru   Почта: info@viomk.ru Телефон:8(495)255-05-46</t>
  </si>
  <si>
    <t>Будем рады ответить на интересующие вас вопросы!                               +7 (495)255-05-46</t>
  </si>
  <si>
    <r>
      <t xml:space="preserve"> Телефон:</t>
    </r>
    <r>
      <rPr>
        <b/>
        <sz val="20"/>
        <color indexed="30"/>
        <rFont val="Times New Roman"/>
        <family val="1"/>
      </rPr>
      <t xml:space="preserve"> 8(495)255-05-46</t>
    </r>
    <r>
      <rPr>
        <sz val="20"/>
        <color indexed="30"/>
        <rFont val="Times New Roman"/>
        <family val="1"/>
      </rPr>
      <t xml:space="preserve">  Почта:</t>
    </r>
    <r>
      <rPr>
        <b/>
        <sz val="20"/>
        <color indexed="30"/>
        <rFont val="Times New Roman"/>
        <family val="1"/>
      </rPr>
      <t xml:space="preserve"> info@viomk.ru</t>
    </r>
  </si>
  <si>
    <t>Телефон: 8(495)255-05-46 Почта: info@viomk.ru</t>
  </si>
  <si>
    <t xml:space="preserve"> Телефон: 8(495)255-05-46  Почта: info@viomk.ru</t>
  </si>
  <si>
    <t>Вентиляторы радиальные ВР 280-46 среднего давления (ВЦ 14-46)</t>
  </si>
  <si>
    <r>
      <t xml:space="preserve">Вентиляторы пылевые ВЦП 7-40 
</t>
    </r>
    <r>
      <rPr>
        <sz val="14"/>
        <rFont val="Times New Roman"/>
        <family val="1"/>
      </rPr>
      <t>(ВР 140-40, ВР 100-45, ВРП 115-45)</t>
    </r>
  </si>
  <si>
    <r>
      <t xml:space="preserve">Вентиляторы ВР 130-28 </t>
    </r>
    <r>
      <rPr>
        <sz val="14"/>
        <rFont val="Times New Roman"/>
        <family val="1"/>
      </rPr>
      <t>(ВР 120-28, ВР 132-30, ВЦ 6-28)</t>
    </r>
  </si>
  <si>
    <r>
      <t>ВЦ 5-35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№ 4</t>
    </r>
  </si>
  <si>
    <r>
      <t>ВЦ 5-45 № 4,25</t>
    </r>
    <r>
      <rPr>
        <sz val="14"/>
        <rFont val="Times New Roman"/>
        <family val="1"/>
      </rPr>
      <t xml:space="preserve"> </t>
    </r>
  </si>
  <si>
    <r>
      <t>ВЦ 5-35, ВЦ 5-45, ВЦ 5-50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№ 8</t>
    </r>
    <r>
      <rPr>
        <sz val="14"/>
        <rFont val="Times New Roman"/>
        <family val="1"/>
      </rPr>
      <t xml:space="preserve"> </t>
    </r>
  </si>
  <si>
    <r>
      <t>ВЦ 5-35 № 8,5</t>
    </r>
    <r>
      <rPr>
        <sz val="14"/>
        <rFont val="Times New Roman"/>
        <family val="1"/>
      </rPr>
      <t xml:space="preserve"> </t>
    </r>
  </si>
  <si>
    <r>
      <t>ВЦ 5-45 № 8,5</t>
    </r>
    <r>
      <rPr>
        <sz val="14"/>
        <rFont val="Times New Roman"/>
        <family val="1"/>
      </rPr>
      <t xml:space="preserve"> </t>
    </r>
  </si>
  <si>
    <r>
      <t>ВЦ 5-50 № 9</t>
    </r>
    <r>
      <rPr>
        <sz val="14"/>
        <rFont val="Times New Roman"/>
        <family val="1"/>
      </rPr>
      <t xml:space="preserve"> </t>
    </r>
  </si>
  <si>
    <r>
      <t>Q max, м</t>
    </r>
    <r>
      <rPr>
        <vertAlign val="superscript"/>
        <sz val="14"/>
        <color indexed="8"/>
        <rFont val="Times New Roman"/>
        <family val="1"/>
      </rPr>
      <t>3</t>
    </r>
    <r>
      <rPr>
        <sz val="14"/>
        <color indexed="8"/>
        <rFont val="Times New Roman"/>
        <family val="1"/>
      </rPr>
      <t>/ч</t>
    </r>
  </si>
  <si>
    <r>
      <t xml:space="preserve">схема </t>
    </r>
    <r>
      <rPr>
        <b/>
        <sz val="14"/>
        <rFont val="Times New Roman"/>
        <family val="1"/>
      </rPr>
      <t>1</t>
    </r>
  </si>
  <si>
    <r>
      <t xml:space="preserve">схемы </t>
    </r>
    <r>
      <rPr>
        <b/>
        <sz val="14"/>
        <rFont val="Times New Roman"/>
        <family val="1"/>
      </rPr>
      <t>3</t>
    </r>
    <r>
      <rPr>
        <sz val="14"/>
        <rFont val="Times New Roman"/>
        <family val="1"/>
      </rPr>
      <t xml:space="preserve"> и </t>
    </r>
    <r>
      <rPr>
        <b/>
        <sz val="14"/>
        <rFont val="Times New Roman"/>
        <family val="1"/>
      </rPr>
      <t>5</t>
    </r>
  </si>
  <si>
    <r>
      <t xml:space="preserve">Цены указаны с нагревательным элементом из </t>
    </r>
    <r>
      <rPr>
        <b/>
        <sz val="14"/>
        <rFont val="Times New Roman"/>
        <family val="1"/>
      </rPr>
      <t>сварной трубы</t>
    </r>
    <r>
      <rPr>
        <sz val="14"/>
        <rFont val="Times New Roman"/>
        <family val="1"/>
      </rPr>
      <t xml:space="preserve">. Цены на калориферы, воздухонагреватели и отопительные агрегаты с нагревательным элементом из </t>
    </r>
    <r>
      <rPr>
        <b/>
        <sz val="14"/>
        <rFont val="Times New Roman"/>
        <family val="1"/>
      </rPr>
      <t>цельнотянутой</t>
    </r>
    <r>
      <rPr>
        <sz val="14"/>
        <rFont val="Times New Roman"/>
        <family val="1"/>
      </rPr>
      <t xml:space="preserve"> (бесшовной) </t>
    </r>
    <r>
      <rPr>
        <b/>
        <sz val="14"/>
        <rFont val="Times New Roman"/>
        <family val="1"/>
      </rPr>
      <t>трубы</t>
    </r>
    <r>
      <rPr>
        <sz val="14"/>
        <rFont val="Times New Roman"/>
        <family val="1"/>
      </rPr>
      <t xml:space="preserve"> можно уточнить в отделе продаж по тел. (812) 331-00-97.                 </t>
    </r>
  </si>
  <si>
    <r>
      <t>Отопительные агрегаты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АО2</t>
    </r>
    <r>
      <rPr>
        <sz val="14"/>
        <rFont val="Times New Roman"/>
        <family val="1"/>
      </rPr>
      <t xml:space="preserve"> (паровые/водяные), </t>
    </r>
    <r>
      <rPr>
        <b/>
        <sz val="14"/>
        <rFont val="Times New Roman"/>
        <family val="1"/>
      </rPr>
      <t>СТД-300</t>
    </r>
  </si>
  <si>
    <r>
      <t xml:space="preserve">Отпускные цены на ЭЛЕКТРОПРИВОД </t>
    </r>
    <r>
      <rPr>
        <sz val="14"/>
        <rFont val="Times New Roman"/>
        <family val="1"/>
      </rPr>
      <t xml:space="preserve">(исполнительный механизм) 
для систем отопления, вентиляции и кондиционирования воздуха. </t>
    </r>
  </si>
  <si>
    <r>
      <t>производитель:</t>
    </r>
    <r>
      <rPr>
        <b/>
        <sz val="14"/>
        <rFont val="Times New Roman"/>
        <family val="1"/>
      </rPr>
      <t xml:space="preserve"> BELIMO </t>
    </r>
    <r>
      <rPr>
        <sz val="14"/>
        <rFont val="Times New Roman"/>
        <family val="1"/>
      </rPr>
      <t>Automation AG</t>
    </r>
    <r>
      <rPr>
        <b/>
        <sz val="14"/>
        <rFont val="Times New Roman"/>
        <family val="1"/>
      </rPr>
      <t xml:space="preserve">, </t>
    </r>
    <r>
      <rPr>
        <sz val="14"/>
        <rFont val="Times New Roman"/>
        <family val="1"/>
      </rPr>
      <t>Швейцария</t>
    </r>
  </si>
  <si>
    <t>Электроприводы для воздушных заслонок 
без возвратной пружины</t>
  </si>
  <si>
    <t>Электроприводы для воздушных заслонок 
с возвратной пружиной</t>
  </si>
  <si>
    <r>
      <t xml:space="preserve">Цена* УЕ </t>
    </r>
    <r>
      <rPr>
        <b/>
        <sz val="14"/>
        <color indexed="10"/>
        <rFont val="Times New Roman"/>
        <family val="1"/>
      </rPr>
      <t>(CHF)</t>
    </r>
  </si>
  <si>
    <t>220 В; откр./ закр.; ускоренный режим - 35с</t>
  </si>
  <si>
    <r>
      <t>NF</t>
    </r>
    <r>
      <rPr>
        <sz val="14"/>
        <rFont val="Times New Roman"/>
        <family val="1"/>
      </rPr>
      <t>…</t>
    </r>
  </si>
  <si>
    <t>24 В; откр./ закр.; ускоренный режим - 35с</t>
  </si>
  <si>
    <r>
      <t>NF</t>
    </r>
    <r>
      <rPr>
        <sz val="14"/>
        <rFont val="Times New Roman"/>
        <family val="1"/>
      </rPr>
      <t>…</t>
    </r>
    <r>
      <rPr>
        <b/>
        <sz val="14"/>
        <rFont val="Times New Roman"/>
        <family val="1"/>
      </rPr>
      <t>A</t>
    </r>
  </si>
  <si>
    <r>
      <t xml:space="preserve">*CHF - </t>
    </r>
    <r>
      <rPr>
        <sz val="14"/>
        <rFont val="Times New Roman"/>
        <family val="1"/>
      </rPr>
      <t>Швейцарский франк</t>
    </r>
  </si>
  <si>
    <r>
      <t xml:space="preserve">Комплектующие к крышным вентиляторам ВКРФм. </t>
    </r>
    <r>
      <rPr>
        <sz val="14"/>
        <rFont val="Times New Roman"/>
        <family val="1"/>
      </rPr>
      <t>Материал - углеродистая сталь.</t>
    </r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</si>
</sst>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;[Red]0"/>
    <numFmt numFmtId="173" formatCode="0.0"/>
    <numFmt numFmtId="174" formatCode="#,##0;[Red]#,##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#,##0_р_."/>
    <numFmt numFmtId="181" formatCode="[$$-C09]#,##0"/>
    <numFmt numFmtId="182" formatCode="#,##0&quot;р.&quot;"/>
    <numFmt numFmtId="183" formatCode="_-* #,##0.0_р_._-;\-* #,##0.0_р_._-;_-* &quot;-&quot;??_р_._-;_-@_-"/>
    <numFmt numFmtId="184" formatCode="_-* #,##0_р_._-;\-* #,##0_р_._-;_-* &quot;-&quot;??_р_._-;_-@_-"/>
    <numFmt numFmtId="185" formatCode="0.000"/>
    <numFmt numFmtId="186" formatCode="#,##0.00_ ;\-#,##0.00\ "/>
    <numFmt numFmtId="187" formatCode="[$-FC19]d\ mmmm\ yyyy\ &quot;г.&quot;"/>
    <numFmt numFmtId="188" formatCode="#,##0.00&quot;р.&quot;"/>
    <numFmt numFmtId="189" formatCode="000000"/>
  </numFmts>
  <fonts count="6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20"/>
      <color indexed="30"/>
      <name val="Times New Roman"/>
      <family val="1"/>
    </font>
    <font>
      <b/>
      <sz val="20"/>
      <color indexed="30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20"/>
      <name val="Arial Cyr"/>
      <family val="0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u val="single"/>
      <sz val="14"/>
      <name val="Arial"/>
      <family val="2"/>
    </font>
    <font>
      <sz val="14"/>
      <color indexed="8"/>
      <name val="Times New Roman"/>
      <family val="1"/>
    </font>
    <font>
      <b/>
      <i/>
      <sz val="14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vertAlign val="superscript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30"/>
      <name val="Times New Roman"/>
      <family val="1"/>
    </font>
    <font>
      <b/>
      <sz val="16"/>
      <color indexed="30"/>
      <name val="Times New Roman"/>
      <family val="1"/>
    </font>
    <font>
      <b/>
      <sz val="14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70C0"/>
      <name val="Times New Roman"/>
      <family val="1"/>
    </font>
    <font>
      <b/>
      <sz val="18"/>
      <color rgb="FF0070C0"/>
      <name val="Times New Roman"/>
      <family val="1"/>
    </font>
    <font>
      <b/>
      <sz val="16"/>
      <color rgb="FF0070C0"/>
      <name val="Times New Roman"/>
      <family val="1"/>
    </font>
    <font>
      <b/>
      <sz val="14"/>
      <color rgb="FF0070C0"/>
      <name val="Times New Roman"/>
      <family val="1"/>
    </font>
    <font>
      <sz val="20"/>
      <color rgb="FF0070C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00072813034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" fillId="0" borderId="0">
      <alignment/>
      <protection/>
    </xf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1025">
    <xf numFmtId="0" fontId="0" fillId="0" borderId="0" xfId="0" applyAlignment="1">
      <alignment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Alignment="1">
      <alignment/>
    </xf>
    <xf numFmtId="49" fontId="15" fillId="32" borderId="10" xfId="0" applyNumberFormat="1" applyFont="1" applyFill="1" applyBorder="1" applyAlignment="1">
      <alignment horizontal="center" vertical="center" wrapText="1"/>
    </xf>
    <xf numFmtId="0" fontId="15" fillId="32" borderId="11" xfId="0" applyFont="1" applyFill="1" applyBorder="1" applyAlignment="1">
      <alignment horizontal="center" vertical="center"/>
    </xf>
    <xf numFmtId="0" fontId="15" fillId="32" borderId="12" xfId="0" applyFont="1" applyFill="1" applyBorder="1" applyAlignment="1">
      <alignment horizontal="center" vertical="center" wrapText="1"/>
    </xf>
    <xf numFmtId="49" fontId="15" fillId="32" borderId="11" xfId="0" applyNumberFormat="1" applyFont="1" applyFill="1" applyBorder="1" applyAlignment="1">
      <alignment horizontal="center" vertical="center" wrapText="1"/>
    </xf>
    <xf numFmtId="49" fontId="15" fillId="33" borderId="13" xfId="0" applyNumberFormat="1" applyFont="1" applyFill="1" applyBorder="1" applyAlignment="1">
      <alignment horizontal="left" vertical="center"/>
    </xf>
    <xf numFmtId="49" fontId="15" fillId="33" borderId="14" xfId="0" applyNumberFormat="1" applyFont="1" applyFill="1" applyBorder="1" applyAlignment="1">
      <alignment horizontal="left" vertical="center"/>
    </xf>
    <xf numFmtId="49" fontId="15" fillId="33" borderId="15" xfId="0" applyNumberFormat="1" applyFont="1" applyFill="1" applyBorder="1" applyAlignment="1">
      <alignment horizontal="left" vertical="center"/>
    </xf>
    <xf numFmtId="1" fontId="15" fillId="33" borderId="13" xfId="0" applyNumberFormat="1" applyFont="1" applyFill="1" applyBorder="1" applyAlignment="1">
      <alignment horizontal="left" vertical="center"/>
    </xf>
    <xf numFmtId="1" fontId="15" fillId="33" borderId="14" xfId="0" applyNumberFormat="1" applyFont="1" applyFill="1" applyBorder="1" applyAlignment="1">
      <alignment horizontal="left" vertical="center"/>
    </xf>
    <xf numFmtId="1" fontId="15" fillId="33" borderId="15" xfId="0" applyNumberFormat="1" applyFont="1" applyFill="1" applyBorder="1" applyAlignment="1">
      <alignment horizontal="left" vertical="center"/>
    </xf>
    <xf numFmtId="49" fontId="15" fillId="33" borderId="11" xfId="0" applyNumberFormat="1" applyFont="1" applyFill="1" applyBorder="1" applyAlignment="1">
      <alignment horizontal="left" vertical="center"/>
    </xf>
    <xf numFmtId="1" fontId="15" fillId="33" borderId="11" xfId="0" applyNumberFormat="1" applyFont="1" applyFill="1" applyBorder="1" applyAlignment="1">
      <alignment horizontal="left" vertical="center"/>
    </xf>
    <xf numFmtId="49" fontId="15" fillId="33" borderId="16" xfId="0" applyNumberFormat="1" applyFont="1" applyFill="1" applyBorder="1" applyAlignment="1">
      <alignment horizontal="left" vertical="center"/>
    </xf>
    <xf numFmtId="0" fontId="12" fillId="32" borderId="12" xfId="0" applyFont="1" applyFill="1" applyBorder="1" applyAlignment="1">
      <alignment horizontal="center" vertical="center" wrapText="1"/>
    </xf>
    <xf numFmtId="49" fontId="12" fillId="32" borderId="11" xfId="0" applyNumberFormat="1" applyFont="1" applyFill="1" applyBorder="1" applyAlignment="1">
      <alignment horizontal="center" vertical="center" wrapText="1"/>
    </xf>
    <xf numFmtId="1" fontId="12" fillId="32" borderId="11" xfId="0" applyNumberFormat="1" applyFont="1" applyFill="1" applyBorder="1" applyAlignment="1">
      <alignment horizontal="center" vertical="center" wrapText="1"/>
    </xf>
    <xf numFmtId="0" fontId="15" fillId="32" borderId="16" xfId="0" applyFont="1" applyFill="1" applyBorder="1" applyAlignment="1">
      <alignment horizontal="center" vertical="center" wrapText="1"/>
    </xf>
    <xf numFmtId="49" fontId="6" fillId="32" borderId="11" xfId="0" applyNumberFormat="1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/>
    </xf>
    <xf numFmtId="49" fontId="5" fillId="32" borderId="11" xfId="0" applyNumberFormat="1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5" fillId="0" borderId="17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0" fontId="15" fillId="33" borderId="18" xfId="0" applyFont="1" applyFill="1" applyBorder="1" applyAlignment="1">
      <alignment horizontal="center" wrapText="1"/>
    </xf>
    <xf numFmtId="0" fontId="12" fillId="34" borderId="19" xfId="0" applyFont="1" applyFill="1" applyBorder="1" applyAlignment="1">
      <alignment horizontal="center" vertical="center"/>
    </xf>
    <xf numFmtId="0" fontId="12" fillId="34" borderId="20" xfId="0" applyFont="1" applyFill="1" applyBorder="1" applyAlignment="1">
      <alignment horizontal="center" vertical="center"/>
    </xf>
    <xf numFmtId="0" fontId="15" fillId="33" borderId="17" xfId="0" applyFont="1" applyFill="1" applyBorder="1" applyAlignment="1">
      <alignment horizontal="center" wrapText="1"/>
    </xf>
    <xf numFmtId="0" fontId="15" fillId="33" borderId="20" xfId="0" applyFont="1" applyFill="1" applyBorder="1" applyAlignment="1">
      <alignment horizontal="center"/>
    </xf>
    <xf numFmtId="49" fontId="12" fillId="32" borderId="11" xfId="0" applyNumberFormat="1" applyFont="1" applyFill="1" applyBorder="1" applyAlignment="1">
      <alignment horizontal="center" vertical="center"/>
    </xf>
    <xf numFmtId="0" fontId="12" fillId="32" borderId="21" xfId="0" applyFont="1" applyFill="1" applyBorder="1" applyAlignment="1">
      <alignment horizontal="center" vertical="center" wrapText="1"/>
    </xf>
    <xf numFmtId="49" fontId="12" fillId="32" borderId="22" xfId="0" applyNumberFormat="1" applyFont="1" applyFill="1" applyBorder="1" applyAlignment="1">
      <alignment horizontal="center" vertical="center" wrapText="1"/>
    </xf>
    <xf numFmtId="0" fontId="12" fillId="32" borderId="23" xfId="0" applyFont="1" applyFill="1" applyBorder="1" applyAlignment="1">
      <alignment horizontal="center" vertical="center" wrapText="1"/>
    </xf>
    <xf numFmtId="0" fontId="12" fillId="32" borderId="24" xfId="0" applyFont="1" applyFill="1" applyBorder="1" applyAlignment="1">
      <alignment horizontal="center" vertical="center"/>
    </xf>
    <xf numFmtId="0" fontId="12" fillId="32" borderId="23" xfId="0" applyFont="1" applyFill="1" applyBorder="1" applyAlignment="1">
      <alignment horizontal="center" vertical="center"/>
    </xf>
    <xf numFmtId="0" fontId="12" fillId="32" borderId="11" xfId="0" applyFont="1" applyFill="1" applyBorder="1" applyAlignment="1">
      <alignment horizontal="center" vertical="center" wrapText="1"/>
    </xf>
    <xf numFmtId="0" fontId="12" fillId="32" borderId="16" xfId="0" applyFont="1" applyFill="1" applyBorder="1" applyAlignment="1">
      <alignment horizontal="center" vertical="center"/>
    </xf>
    <xf numFmtId="1" fontId="12" fillId="32" borderId="11" xfId="0" applyNumberFormat="1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horizontal="center" vertical="center" wrapText="1"/>
    </xf>
    <xf numFmtId="49" fontId="12" fillId="32" borderId="11" xfId="60" applyNumberFormat="1" applyFont="1" applyFill="1" applyBorder="1" applyAlignment="1">
      <alignment horizontal="center" vertical="center" wrapText="1"/>
      <protection/>
    </xf>
    <xf numFmtId="49" fontId="12" fillId="32" borderId="16" xfId="60" applyNumberFormat="1" applyFont="1" applyFill="1" applyBorder="1" applyAlignment="1">
      <alignment horizontal="center" vertical="center" wrapText="1"/>
      <protection/>
    </xf>
    <xf numFmtId="49" fontId="12" fillId="32" borderId="11" xfId="54" applyNumberFormat="1" applyFont="1" applyFill="1" applyBorder="1" applyAlignment="1">
      <alignment horizontal="center" vertical="center" wrapText="1"/>
      <protection/>
    </xf>
    <xf numFmtId="0" fontId="12" fillId="32" borderId="12" xfId="54" applyFont="1" applyFill="1" applyBorder="1" applyAlignment="1">
      <alignment horizontal="center" vertical="center" wrapText="1"/>
      <protection/>
    </xf>
    <xf numFmtId="0" fontId="12" fillId="32" borderId="11" xfId="54" applyFont="1" applyFill="1" applyBorder="1" applyAlignment="1">
      <alignment horizontal="center" vertical="center" wrapText="1"/>
      <protection/>
    </xf>
    <xf numFmtId="0" fontId="12" fillId="32" borderId="16" xfId="54" applyFont="1" applyFill="1" applyBorder="1" applyAlignment="1">
      <alignment horizontal="center" vertical="center" wrapText="1"/>
      <protection/>
    </xf>
    <xf numFmtId="49" fontId="15" fillId="33" borderId="12" xfId="54" applyNumberFormat="1" applyFont="1" applyFill="1" applyBorder="1" applyAlignment="1">
      <alignment horizontal="left" vertical="center"/>
      <protection/>
    </xf>
    <xf numFmtId="49" fontId="15" fillId="33" borderId="11" xfId="54" applyNumberFormat="1" applyFont="1" applyFill="1" applyBorder="1" applyAlignment="1">
      <alignment horizontal="left" vertical="center"/>
      <protection/>
    </xf>
    <xf numFmtId="49" fontId="15" fillId="33" borderId="25" xfId="54" applyNumberFormat="1" applyFont="1" applyFill="1" applyBorder="1" applyAlignment="1">
      <alignment horizontal="left" vertical="center"/>
      <protection/>
    </xf>
    <xf numFmtId="49" fontId="15" fillId="33" borderId="26" xfId="54" applyNumberFormat="1" applyFont="1" applyFill="1" applyBorder="1" applyAlignment="1">
      <alignment horizontal="left" vertical="center"/>
      <protection/>
    </xf>
    <xf numFmtId="49" fontId="12" fillId="32" borderId="11" xfId="59" applyNumberFormat="1" applyFont="1" applyFill="1" applyBorder="1" applyAlignment="1">
      <alignment horizontal="center" vertical="center" wrapText="1"/>
      <protection/>
    </xf>
    <xf numFmtId="49" fontId="12" fillId="32" borderId="16" xfId="59" applyNumberFormat="1" applyFont="1" applyFill="1" applyBorder="1" applyAlignment="1">
      <alignment horizontal="center" vertical="center" wrapText="1"/>
      <protection/>
    </xf>
    <xf numFmtId="49" fontId="12" fillId="32" borderId="27" xfId="0" applyNumberFormat="1" applyFont="1" applyFill="1" applyBorder="1" applyAlignment="1">
      <alignment horizontal="center" vertical="center" wrapText="1"/>
    </xf>
    <xf numFmtId="49" fontId="15" fillId="33" borderId="27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21" fillId="32" borderId="28" xfId="0" applyFont="1" applyFill="1" applyBorder="1" applyAlignment="1">
      <alignment horizontal="center" vertical="center" wrapText="1"/>
    </xf>
    <xf numFmtId="0" fontId="21" fillId="32" borderId="29" xfId="0" applyFont="1" applyFill="1" applyBorder="1" applyAlignment="1">
      <alignment horizontal="center" vertical="center" wrapText="1"/>
    </xf>
    <xf numFmtId="0" fontId="21" fillId="32" borderId="23" xfId="0" applyFont="1" applyFill="1" applyBorder="1" applyAlignment="1">
      <alignment horizontal="center" vertical="center" wrapText="1"/>
    </xf>
    <xf numFmtId="0" fontId="21" fillId="32" borderId="3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 wrapText="1"/>
    </xf>
    <xf numFmtId="0" fontId="15" fillId="32" borderId="31" xfId="0" applyNumberFormat="1" applyFont="1" applyFill="1" applyBorder="1" applyAlignment="1">
      <alignment horizontal="center" vertical="center" wrapText="1"/>
    </xf>
    <xf numFmtId="0" fontId="15" fillId="32" borderId="32" xfId="0" applyNumberFormat="1" applyFont="1" applyFill="1" applyBorder="1" applyAlignment="1">
      <alignment horizontal="center" vertical="center"/>
    </xf>
    <xf numFmtId="0" fontId="15" fillId="32" borderId="33" xfId="0" applyNumberFormat="1" applyFont="1" applyFill="1" applyBorder="1" applyAlignment="1">
      <alignment horizontal="center" vertical="center" wrapText="1"/>
    </xf>
    <xf numFmtId="0" fontId="15" fillId="32" borderId="21" xfId="0" applyNumberFormat="1" applyFont="1" applyFill="1" applyBorder="1" applyAlignment="1">
      <alignment horizontal="center" vertical="center" wrapText="1"/>
    </xf>
    <xf numFmtId="0" fontId="15" fillId="32" borderId="27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/>
    </xf>
    <xf numFmtId="0" fontId="21" fillId="33" borderId="18" xfId="0" applyFont="1" applyFill="1" applyBorder="1" applyAlignment="1">
      <alignment horizontal="center" vertical="center"/>
    </xf>
    <xf numFmtId="0" fontId="21" fillId="33" borderId="34" xfId="0" applyFont="1" applyFill="1" applyBorder="1" applyAlignment="1">
      <alignment horizontal="center" vertical="center"/>
    </xf>
    <xf numFmtId="0" fontId="15" fillId="35" borderId="28" xfId="0" applyFont="1" applyFill="1" applyBorder="1" applyAlignment="1">
      <alignment horizontal="center" vertical="center"/>
    </xf>
    <xf numFmtId="0" fontId="15" fillId="35" borderId="29" xfId="0" applyFont="1" applyFill="1" applyBorder="1" applyAlignment="1">
      <alignment horizontal="center" vertical="center"/>
    </xf>
    <xf numFmtId="0" fontId="15" fillId="35" borderId="28" xfId="0" applyFont="1" applyFill="1" applyBorder="1" applyAlignment="1">
      <alignment horizontal="center" vertical="center" wrapText="1"/>
    </xf>
    <xf numFmtId="49" fontId="12" fillId="32" borderId="10" xfId="0" applyNumberFormat="1" applyFont="1" applyFill="1" applyBorder="1" applyAlignment="1">
      <alignment horizontal="center" vertical="center" wrapText="1"/>
    </xf>
    <xf numFmtId="0" fontId="12" fillId="32" borderId="16" xfId="0" applyFont="1" applyFill="1" applyBorder="1" applyAlignment="1">
      <alignment horizontal="center" vertical="center" wrapText="1"/>
    </xf>
    <xf numFmtId="0" fontId="15" fillId="33" borderId="35" xfId="0" applyFont="1" applyFill="1" applyBorder="1" applyAlignment="1">
      <alignment horizontal="center" vertical="center"/>
    </xf>
    <xf numFmtId="0" fontId="15" fillId="33" borderId="36" xfId="0" applyFont="1" applyFill="1" applyBorder="1" applyAlignment="1">
      <alignment horizontal="center" vertical="center"/>
    </xf>
    <xf numFmtId="49" fontId="15" fillId="33" borderId="12" xfId="0" applyNumberFormat="1" applyFont="1" applyFill="1" applyBorder="1" applyAlignment="1">
      <alignment horizontal="left" vertical="center"/>
    </xf>
    <xf numFmtId="0" fontId="15" fillId="33" borderId="31" xfId="0" applyFont="1" applyFill="1" applyBorder="1" applyAlignment="1">
      <alignment horizontal="center" vertical="center" wrapText="1"/>
    </xf>
    <xf numFmtId="0" fontId="15" fillId="33" borderId="25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37" xfId="0" applyFont="1" applyFill="1" applyBorder="1" applyAlignment="1">
      <alignment horizontal="left" vertical="center"/>
    </xf>
    <xf numFmtId="0" fontId="12" fillId="0" borderId="38" xfId="0" applyFont="1" applyFill="1" applyBorder="1" applyAlignment="1">
      <alignment horizontal="left" vertical="center"/>
    </xf>
    <xf numFmtId="0" fontId="15" fillId="33" borderId="29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1" fontId="12" fillId="0" borderId="11" xfId="0" applyNumberFormat="1" applyFont="1" applyFill="1" applyBorder="1" applyAlignment="1">
      <alignment horizontal="left" vertical="center" wrapText="1"/>
    </xf>
    <xf numFmtId="1" fontId="12" fillId="0" borderId="11" xfId="0" applyNumberFormat="1" applyFont="1" applyFill="1" applyBorder="1" applyAlignment="1">
      <alignment horizontal="left" vertical="center"/>
    </xf>
    <xf numFmtId="1" fontId="12" fillId="0" borderId="11" xfId="0" applyNumberFormat="1" applyFont="1" applyBorder="1" applyAlignment="1">
      <alignment horizontal="left" vertical="center"/>
    </xf>
    <xf numFmtId="1" fontId="12" fillId="0" borderId="16" xfId="0" applyNumberFormat="1" applyFont="1" applyBorder="1" applyAlignment="1">
      <alignment horizontal="left" vertical="center"/>
    </xf>
    <xf numFmtId="2" fontId="12" fillId="0" borderId="0" xfId="0" applyNumberFormat="1" applyFont="1" applyFill="1" applyBorder="1" applyAlignment="1">
      <alignment horizontal="left" vertical="center"/>
    </xf>
    <xf numFmtId="179" fontId="12" fillId="0" borderId="12" xfId="0" applyNumberFormat="1" applyFont="1" applyFill="1" applyBorder="1" applyAlignment="1">
      <alignment horizontal="left" vertical="center" wrapText="1"/>
    </xf>
    <xf numFmtId="0" fontId="12" fillId="0" borderId="37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/>
    </xf>
    <xf numFmtId="1" fontId="12" fillId="0" borderId="23" xfId="0" applyNumberFormat="1" applyFont="1" applyFill="1" applyBorder="1" applyAlignment="1">
      <alignment horizontal="left" vertical="center"/>
    </xf>
    <xf numFmtId="0" fontId="12" fillId="0" borderId="23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 wrapText="1"/>
    </xf>
    <xf numFmtId="3" fontId="12" fillId="0" borderId="0" xfId="0" applyNumberFormat="1" applyFont="1" applyFill="1" applyBorder="1" applyAlignment="1">
      <alignment horizontal="left" vertical="center"/>
    </xf>
    <xf numFmtId="49" fontId="15" fillId="32" borderId="16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/>
    </xf>
    <xf numFmtId="0" fontId="15" fillId="33" borderId="14" xfId="0" applyFont="1" applyFill="1" applyBorder="1" applyAlignment="1">
      <alignment horizontal="left" vertical="center"/>
    </xf>
    <xf numFmtId="0" fontId="15" fillId="33" borderId="15" xfId="0" applyFont="1" applyFill="1" applyBorder="1" applyAlignment="1">
      <alignment horizontal="left" vertical="center"/>
    </xf>
    <xf numFmtId="0" fontId="12" fillId="33" borderId="14" xfId="0" applyFont="1" applyFill="1" applyBorder="1" applyAlignment="1">
      <alignment horizontal="left" vertical="center"/>
    </xf>
    <xf numFmtId="0" fontId="12" fillId="33" borderId="15" xfId="0" applyFont="1" applyFill="1" applyBorder="1" applyAlignment="1">
      <alignment horizontal="left" vertical="center"/>
    </xf>
    <xf numFmtId="0" fontId="15" fillId="33" borderId="10" xfId="0" applyFont="1" applyFill="1" applyBorder="1" applyAlignment="1">
      <alignment horizontal="left" vertical="center"/>
    </xf>
    <xf numFmtId="0" fontId="12" fillId="33" borderId="14" xfId="0" applyFont="1" applyFill="1" applyBorder="1" applyAlignment="1">
      <alignment horizontal="left" vertical="center"/>
    </xf>
    <xf numFmtId="0" fontId="12" fillId="33" borderId="15" xfId="0" applyFont="1" applyFill="1" applyBorder="1" applyAlignment="1">
      <alignment horizontal="left" vertical="center"/>
    </xf>
    <xf numFmtId="0" fontId="15" fillId="36" borderId="39" xfId="0" applyFont="1" applyFill="1" applyBorder="1" applyAlignment="1">
      <alignment horizontal="left" vertical="center" wrapText="1"/>
    </xf>
    <xf numFmtId="0" fontId="12" fillId="32" borderId="40" xfId="0" applyFont="1" applyFill="1" applyBorder="1" applyAlignment="1">
      <alignment horizontal="left" vertical="center" wrapText="1"/>
    </xf>
    <xf numFmtId="0" fontId="12" fillId="32" borderId="41" xfId="0" applyFont="1" applyFill="1" applyBorder="1" applyAlignment="1">
      <alignment horizontal="left" vertical="center" wrapText="1"/>
    </xf>
    <xf numFmtId="0" fontId="12" fillId="0" borderId="42" xfId="0" applyFont="1" applyBorder="1" applyAlignment="1">
      <alignment horizontal="left" vertical="center"/>
    </xf>
    <xf numFmtId="0" fontId="15" fillId="33" borderId="43" xfId="0" applyFont="1" applyFill="1" applyBorder="1" applyAlignment="1">
      <alignment horizontal="left" vertical="center"/>
    </xf>
    <xf numFmtId="0" fontId="15" fillId="33" borderId="35" xfId="0" applyFont="1" applyFill="1" applyBorder="1" applyAlignment="1">
      <alignment horizontal="left" vertical="center"/>
    </xf>
    <xf numFmtId="0" fontId="15" fillId="33" borderId="36" xfId="0" applyFont="1" applyFill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33" borderId="12" xfId="0" applyFont="1" applyFill="1" applyBorder="1" applyAlignment="1">
      <alignment horizontal="left" vertical="center"/>
    </xf>
    <xf numFmtId="0" fontId="15" fillId="18" borderId="13" xfId="0" applyFont="1" applyFill="1" applyBorder="1" applyAlignment="1">
      <alignment horizontal="left" vertical="center"/>
    </xf>
    <xf numFmtId="189" fontId="12" fillId="0" borderId="11" xfId="0" applyNumberFormat="1" applyFont="1" applyBorder="1" applyAlignment="1">
      <alignment horizontal="left" vertical="center"/>
    </xf>
    <xf numFmtId="49" fontId="12" fillId="0" borderId="10" xfId="0" applyNumberFormat="1" applyFont="1" applyBorder="1" applyAlignment="1">
      <alignment horizontal="left" vertical="center"/>
    </xf>
    <xf numFmtId="49" fontId="12" fillId="0" borderId="15" xfId="0" applyNumberFormat="1" applyFont="1" applyBorder="1" applyAlignment="1">
      <alignment horizontal="left" vertical="center"/>
    </xf>
    <xf numFmtId="49" fontId="12" fillId="0" borderId="11" xfId="0" applyNumberFormat="1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44" xfId="0" applyFont="1" applyBorder="1" applyAlignment="1">
      <alignment horizontal="left" vertical="center"/>
    </xf>
    <xf numFmtId="0" fontId="12" fillId="0" borderId="45" xfId="0" applyFont="1" applyBorder="1" applyAlignment="1">
      <alignment horizontal="left" vertical="center"/>
    </xf>
    <xf numFmtId="0" fontId="15" fillId="33" borderId="14" xfId="0" applyFont="1" applyFill="1" applyBorder="1" applyAlignment="1">
      <alignment horizontal="left" vertical="center"/>
    </xf>
    <xf numFmtId="0" fontId="15" fillId="33" borderId="15" xfId="0" applyFont="1" applyFill="1" applyBorder="1" applyAlignment="1">
      <alignment horizontal="left" vertical="center"/>
    </xf>
    <xf numFmtId="0" fontId="12" fillId="0" borderId="46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49" fontId="12" fillId="0" borderId="23" xfId="0" applyNumberFormat="1" applyFont="1" applyBorder="1" applyAlignment="1">
      <alignment horizontal="left" vertical="center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/>
    </xf>
    <xf numFmtId="0" fontId="5" fillId="32" borderId="16" xfId="0" applyFont="1" applyFill="1" applyBorder="1" applyAlignment="1">
      <alignment horizontal="center" vertical="center"/>
    </xf>
    <xf numFmtId="49" fontId="5" fillId="32" borderId="11" xfId="0" applyNumberFormat="1" applyFont="1" applyFill="1" applyBorder="1" applyAlignment="1">
      <alignment horizontal="center" vertical="center" wrapText="1"/>
    </xf>
    <xf numFmtId="49" fontId="6" fillId="32" borderId="11" xfId="0" applyNumberFormat="1" applyFont="1" applyFill="1" applyBorder="1" applyAlignment="1">
      <alignment horizontal="center" vertical="center" wrapText="1"/>
    </xf>
    <xf numFmtId="49" fontId="6" fillId="32" borderId="16" xfId="0" applyNumberFormat="1" applyFont="1" applyFill="1" applyBorder="1" applyAlignment="1">
      <alignment horizontal="center" vertical="center" wrapText="1"/>
    </xf>
    <xf numFmtId="49" fontId="6" fillId="32" borderId="12" xfId="0" applyNumberFormat="1" applyFont="1" applyFill="1" applyBorder="1" applyAlignment="1">
      <alignment horizontal="center" vertical="center"/>
    </xf>
    <xf numFmtId="49" fontId="6" fillId="32" borderId="11" xfId="0" applyNumberFormat="1" applyFont="1" applyFill="1" applyBorder="1" applyAlignment="1">
      <alignment horizontal="center" vertical="center"/>
    </xf>
    <xf numFmtId="0" fontId="62" fillId="0" borderId="47" xfId="0" applyFont="1" applyFill="1" applyBorder="1" applyAlignment="1">
      <alignment horizontal="left" vertical="center" wrapText="1"/>
    </xf>
    <xf numFmtId="0" fontId="17" fillId="0" borderId="39" xfId="0" applyFont="1" applyFill="1" applyBorder="1" applyAlignment="1">
      <alignment horizontal="left" vertical="center" wrapText="1"/>
    </xf>
    <xf numFmtId="0" fontId="17" fillId="0" borderId="48" xfId="0" applyFont="1" applyFill="1" applyBorder="1" applyAlignment="1">
      <alignment horizontal="left" vertical="center" wrapText="1"/>
    </xf>
    <xf numFmtId="0" fontId="17" fillId="0" borderId="45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7" fillId="0" borderId="37" xfId="0" applyFont="1" applyFill="1" applyBorder="1" applyAlignment="1">
      <alignment horizontal="left" vertical="center" wrapText="1"/>
    </xf>
    <xf numFmtId="0" fontId="17" fillId="0" borderId="46" xfId="0" applyFont="1" applyFill="1" applyBorder="1" applyAlignment="1">
      <alignment horizontal="left" vertical="center" wrapText="1"/>
    </xf>
    <xf numFmtId="0" fontId="17" fillId="0" borderId="38" xfId="0" applyFont="1" applyFill="1" applyBorder="1" applyAlignment="1">
      <alignment horizontal="left" vertical="center" wrapText="1"/>
    </xf>
    <xf numFmtId="0" fontId="17" fillId="0" borderId="34" xfId="0" applyFont="1" applyFill="1" applyBorder="1" applyAlignment="1">
      <alignment horizontal="left" vertical="center" wrapText="1"/>
    </xf>
    <xf numFmtId="0" fontId="15" fillId="33" borderId="13" xfId="0" applyFont="1" applyFill="1" applyBorder="1" applyAlignment="1">
      <alignment horizontal="center" vertical="center" wrapText="1"/>
    </xf>
    <xf numFmtId="0" fontId="15" fillId="32" borderId="10" xfId="0" applyFont="1" applyFill="1" applyBorder="1" applyAlignment="1">
      <alignment horizontal="center" vertical="center"/>
    </xf>
    <xf numFmtId="49" fontId="12" fillId="32" borderId="49" xfId="0" applyNumberFormat="1" applyFont="1" applyFill="1" applyBorder="1" applyAlignment="1">
      <alignment horizontal="center" vertical="center"/>
    </xf>
    <xf numFmtId="49" fontId="12" fillId="32" borderId="50" xfId="0" applyNumberFormat="1" applyFont="1" applyFill="1" applyBorder="1" applyAlignment="1">
      <alignment horizontal="center" vertical="center"/>
    </xf>
    <xf numFmtId="49" fontId="12" fillId="32" borderId="51" xfId="0" applyNumberFormat="1" applyFont="1" applyFill="1" applyBorder="1" applyAlignment="1">
      <alignment horizontal="center" vertical="center"/>
    </xf>
    <xf numFmtId="49" fontId="12" fillId="32" borderId="52" xfId="0" applyNumberFormat="1" applyFont="1" applyFill="1" applyBorder="1" applyAlignment="1">
      <alignment horizontal="center" vertical="center"/>
    </xf>
    <xf numFmtId="0" fontId="15" fillId="32" borderId="53" xfId="0" applyFont="1" applyFill="1" applyBorder="1" applyAlignment="1">
      <alignment horizontal="center" vertical="center"/>
    </xf>
    <xf numFmtId="49" fontId="12" fillId="32" borderId="10" xfId="0" applyNumberFormat="1" applyFont="1" applyFill="1" applyBorder="1" applyAlignment="1">
      <alignment horizontal="center" vertical="center" wrapText="1"/>
    </xf>
    <xf numFmtId="49" fontId="12" fillId="32" borderId="14" xfId="0" applyNumberFormat="1" applyFont="1" applyFill="1" applyBorder="1" applyAlignment="1">
      <alignment horizontal="center" vertical="center" wrapText="1"/>
    </xf>
    <xf numFmtId="49" fontId="12" fillId="32" borderId="15" xfId="0" applyNumberFormat="1" applyFont="1" applyFill="1" applyBorder="1" applyAlignment="1">
      <alignment horizontal="center" vertical="center" wrapText="1"/>
    </xf>
    <xf numFmtId="49" fontId="15" fillId="32" borderId="10" xfId="0" applyNumberFormat="1" applyFont="1" applyFill="1" applyBorder="1" applyAlignment="1">
      <alignment horizontal="center" vertical="center" wrapText="1"/>
    </xf>
    <xf numFmtId="49" fontId="15" fillId="32" borderId="14" xfId="0" applyNumberFormat="1" applyFont="1" applyFill="1" applyBorder="1" applyAlignment="1">
      <alignment horizontal="center" vertical="center" wrapText="1"/>
    </xf>
    <xf numFmtId="49" fontId="15" fillId="32" borderId="53" xfId="0" applyNumberFormat="1" applyFont="1" applyFill="1" applyBorder="1" applyAlignment="1">
      <alignment horizontal="center" vertical="center" wrapText="1"/>
    </xf>
    <xf numFmtId="0" fontId="62" fillId="37" borderId="47" xfId="0" applyFont="1" applyFill="1" applyBorder="1" applyAlignment="1">
      <alignment horizontal="left" vertical="center" wrapText="1"/>
    </xf>
    <xf numFmtId="0" fontId="62" fillId="37" borderId="39" xfId="0" applyFont="1" applyFill="1" applyBorder="1" applyAlignment="1">
      <alignment horizontal="left" vertical="center" wrapText="1"/>
    </xf>
    <xf numFmtId="0" fontId="62" fillId="37" borderId="48" xfId="0" applyFont="1" applyFill="1" applyBorder="1" applyAlignment="1">
      <alignment horizontal="left" vertical="center" wrapText="1"/>
    </xf>
    <xf numFmtId="0" fontId="62" fillId="37" borderId="45" xfId="0" applyFont="1" applyFill="1" applyBorder="1" applyAlignment="1">
      <alignment horizontal="left" vertical="center" wrapText="1"/>
    </xf>
    <xf numFmtId="0" fontId="62" fillId="37" borderId="0" xfId="0" applyFont="1" applyFill="1" applyBorder="1" applyAlignment="1">
      <alignment horizontal="left" vertical="center" wrapText="1"/>
    </xf>
    <xf numFmtId="0" fontId="62" fillId="37" borderId="37" xfId="0" applyFont="1" applyFill="1" applyBorder="1" applyAlignment="1">
      <alignment horizontal="left" vertical="center" wrapText="1"/>
    </xf>
    <xf numFmtId="0" fontId="62" fillId="37" borderId="46" xfId="0" applyFont="1" applyFill="1" applyBorder="1" applyAlignment="1">
      <alignment horizontal="left" vertical="center" wrapText="1"/>
    </xf>
    <xf numFmtId="0" fontId="62" fillId="37" borderId="38" xfId="0" applyFont="1" applyFill="1" applyBorder="1" applyAlignment="1">
      <alignment horizontal="left" vertical="center" wrapText="1"/>
    </xf>
    <xf numFmtId="0" fontId="62" fillId="37" borderId="34" xfId="0" applyFont="1" applyFill="1" applyBorder="1" applyAlignment="1">
      <alignment horizontal="left" vertical="center" wrapText="1"/>
    </xf>
    <xf numFmtId="0" fontId="12" fillId="0" borderId="54" xfId="0" applyFont="1" applyBorder="1" applyAlignment="1">
      <alignment horizontal="left" vertical="center"/>
    </xf>
    <xf numFmtId="0" fontId="12" fillId="0" borderId="55" xfId="0" applyFont="1" applyBorder="1" applyAlignment="1">
      <alignment horizontal="left" vertical="center"/>
    </xf>
    <xf numFmtId="0" fontId="12" fillId="0" borderId="56" xfId="0" applyFont="1" applyBorder="1" applyAlignment="1">
      <alignment horizontal="left" vertical="center"/>
    </xf>
    <xf numFmtId="0" fontId="12" fillId="0" borderId="34" xfId="0" applyFont="1" applyBorder="1" applyAlignment="1">
      <alignment horizontal="left" vertical="center"/>
    </xf>
    <xf numFmtId="0" fontId="12" fillId="0" borderId="57" xfId="0" applyFont="1" applyBorder="1" applyAlignment="1">
      <alignment horizontal="left" vertical="center"/>
    </xf>
    <xf numFmtId="0" fontId="12" fillId="0" borderId="37" xfId="0" applyFont="1" applyBorder="1" applyAlignment="1">
      <alignment horizontal="left" vertical="center"/>
    </xf>
    <xf numFmtId="0" fontId="12" fillId="0" borderId="58" xfId="0" applyFont="1" applyBorder="1" applyAlignment="1">
      <alignment horizontal="left" vertical="center"/>
    </xf>
    <xf numFmtId="0" fontId="12" fillId="0" borderId="59" xfId="0" applyFont="1" applyBorder="1" applyAlignment="1">
      <alignment horizontal="left" vertical="center"/>
    </xf>
    <xf numFmtId="0" fontId="12" fillId="0" borderId="15" xfId="0" applyFont="1" applyBorder="1" applyAlignment="1">
      <alignment horizontal="center" vertical="center"/>
    </xf>
    <xf numFmtId="0" fontId="15" fillId="33" borderId="51" xfId="0" applyFont="1" applyFill="1" applyBorder="1" applyAlignment="1">
      <alignment horizontal="center" vertical="center" wrapText="1"/>
    </xf>
    <xf numFmtId="0" fontId="15" fillId="33" borderId="60" xfId="0" applyFont="1" applyFill="1" applyBorder="1" applyAlignment="1">
      <alignment horizontal="center" vertical="center" wrapText="1"/>
    </xf>
    <xf numFmtId="0" fontId="15" fillId="33" borderId="59" xfId="0" applyFont="1" applyFill="1" applyBorder="1" applyAlignment="1">
      <alignment horizontal="center" vertical="center" wrapText="1"/>
    </xf>
    <xf numFmtId="49" fontId="15" fillId="32" borderId="15" xfId="0" applyNumberFormat="1" applyFont="1" applyFill="1" applyBorder="1" applyAlignment="1">
      <alignment horizontal="center" vertical="center" wrapText="1"/>
    </xf>
    <xf numFmtId="49" fontId="15" fillId="32" borderId="45" xfId="0" applyNumberFormat="1" applyFont="1" applyFill="1" applyBorder="1" applyAlignment="1">
      <alignment horizontal="center" vertical="center"/>
    </xf>
    <xf numFmtId="49" fontId="15" fillId="32" borderId="61" xfId="0" applyNumberFormat="1" applyFont="1" applyFill="1" applyBorder="1" applyAlignment="1">
      <alignment horizontal="center" vertical="center"/>
    </xf>
    <xf numFmtId="49" fontId="15" fillId="32" borderId="51" xfId="0" applyNumberFormat="1" applyFont="1" applyFill="1" applyBorder="1" applyAlignment="1">
      <alignment horizontal="center" vertical="center"/>
    </xf>
    <xf numFmtId="49" fontId="15" fillId="32" borderId="52" xfId="0" applyNumberFormat="1" applyFont="1" applyFill="1" applyBorder="1" applyAlignment="1">
      <alignment horizontal="center" vertical="center"/>
    </xf>
    <xf numFmtId="0" fontId="15" fillId="32" borderId="11" xfId="0" applyFont="1" applyFill="1" applyBorder="1" applyAlignment="1">
      <alignment horizontal="center" vertical="center"/>
    </xf>
    <xf numFmtId="0" fontId="63" fillId="0" borderId="47" xfId="0" applyFont="1" applyFill="1" applyBorder="1" applyAlignment="1">
      <alignment horizontal="left" vertical="center" wrapText="1"/>
    </xf>
    <xf numFmtId="0" fontId="16" fillId="0" borderId="39" xfId="0" applyFont="1" applyFill="1" applyBorder="1" applyAlignment="1">
      <alignment horizontal="left" vertical="center" wrapText="1"/>
    </xf>
    <xf numFmtId="0" fontId="16" fillId="0" borderId="48" xfId="0" applyFont="1" applyFill="1" applyBorder="1" applyAlignment="1">
      <alignment horizontal="left" vertical="center" wrapText="1"/>
    </xf>
    <xf numFmtId="0" fontId="16" fillId="0" borderId="4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37" xfId="0" applyFont="1" applyFill="1" applyBorder="1" applyAlignment="1">
      <alignment horizontal="left" vertical="center" wrapText="1"/>
    </xf>
    <xf numFmtId="0" fontId="16" fillId="0" borderId="46" xfId="0" applyFont="1" applyFill="1" applyBorder="1" applyAlignment="1">
      <alignment horizontal="left" vertical="center" wrapText="1"/>
    </xf>
    <xf numFmtId="0" fontId="16" fillId="0" borderId="38" xfId="0" applyFont="1" applyFill="1" applyBorder="1" applyAlignment="1">
      <alignment horizontal="left" vertical="center" wrapText="1"/>
    </xf>
    <xf numFmtId="0" fontId="16" fillId="0" borderId="34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49" fontId="12" fillId="0" borderId="10" xfId="0" applyNumberFormat="1" applyFont="1" applyBorder="1" applyAlignment="1">
      <alignment horizontal="left" vertical="center"/>
    </xf>
    <xf numFmtId="49" fontId="12" fillId="0" borderId="15" xfId="0" applyNumberFormat="1" applyFont="1" applyBorder="1" applyAlignment="1">
      <alignment horizontal="left" vertical="center"/>
    </xf>
    <xf numFmtId="0" fontId="15" fillId="33" borderId="10" xfId="0" applyFont="1" applyFill="1" applyBorder="1" applyAlignment="1">
      <alignment horizontal="left" vertical="center"/>
    </xf>
    <xf numFmtId="0" fontId="12" fillId="33" borderId="14" xfId="0" applyFont="1" applyFill="1" applyBorder="1" applyAlignment="1">
      <alignment horizontal="left" vertical="center"/>
    </xf>
    <xf numFmtId="0" fontId="12" fillId="33" borderId="15" xfId="0" applyFont="1" applyFill="1" applyBorder="1" applyAlignment="1">
      <alignment horizontal="left" vertical="center"/>
    </xf>
    <xf numFmtId="0" fontId="12" fillId="32" borderId="62" xfId="0" applyFont="1" applyFill="1" applyBorder="1" applyAlignment="1">
      <alignment horizontal="center" vertical="center" wrapText="1"/>
    </xf>
    <xf numFmtId="0" fontId="12" fillId="32" borderId="56" xfId="0" applyFont="1" applyFill="1" applyBorder="1" applyAlignment="1">
      <alignment horizontal="center" vertical="center" wrapText="1"/>
    </xf>
    <xf numFmtId="0" fontId="12" fillId="32" borderId="24" xfId="0" applyFont="1" applyFill="1" applyBorder="1" applyAlignment="1">
      <alignment horizontal="center" vertical="center"/>
    </xf>
    <xf numFmtId="0" fontId="12" fillId="32" borderId="63" xfId="0" applyFont="1" applyFill="1" applyBorder="1" applyAlignment="1">
      <alignment horizontal="center" vertical="center"/>
    </xf>
    <xf numFmtId="0" fontId="12" fillId="32" borderId="32" xfId="0" applyFont="1" applyFill="1" applyBorder="1" applyAlignment="1">
      <alignment horizontal="center" vertical="center" wrapText="1"/>
    </xf>
    <xf numFmtId="0" fontId="12" fillId="32" borderId="64" xfId="0" applyFont="1" applyFill="1" applyBorder="1" applyAlignment="1">
      <alignment horizontal="center" vertical="center" wrapText="1"/>
    </xf>
    <xf numFmtId="0" fontId="12" fillId="32" borderId="43" xfId="0" applyFont="1" applyFill="1" applyBorder="1" applyAlignment="1">
      <alignment horizontal="center" vertical="center"/>
    </xf>
    <xf numFmtId="0" fontId="12" fillId="32" borderId="35" xfId="0" applyFont="1" applyFill="1" applyBorder="1" applyAlignment="1">
      <alignment horizontal="center" vertical="center"/>
    </xf>
    <xf numFmtId="0" fontId="12" fillId="32" borderId="36" xfId="0" applyFont="1" applyFill="1" applyBorder="1" applyAlignment="1">
      <alignment horizontal="center" vertical="center"/>
    </xf>
    <xf numFmtId="0" fontId="15" fillId="33" borderId="65" xfId="0" applyFont="1" applyFill="1" applyBorder="1" applyAlignment="1">
      <alignment horizontal="center" vertical="center" wrapText="1"/>
    </xf>
    <xf numFmtId="0" fontId="15" fillId="33" borderId="66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left" vertical="center"/>
    </xf>
    <xf numFmtId="0" fontId="15" fillId="33" borderId="15" xfId="0" applyFont="1" applyFill="1" applyBorder="1" applyAlignment="1">
      <alignment horizontal="left" vertical="center"/>
    </xf>
    <xf numFmtId="49" fontId="12" fillId="0" borderId="24" xfId="0" applyNumberFormat="1" applyFont="1" applyBorder="1" applyAlignment="1">
      <alignment horizontal="left" vertical="center"/>
    </xf>
    <xf numFmtId="49" fontId="12" fillId="0" borderId="63" xfId="0" applyNumberFormat="1" applyFont="1" applyBorder="1" applyAlignment="1">
      <alignment horizontal="left" vertical="center"/>
    </xf>
    <xf numFmtId="0" fontId="12" fillId="32" borderId="21" xfId="0" applyFont="1" applyFill="1" applyBorder="1" applyAlignment="1">
      <alignment horizontal="center" vertical="center" wrapText="1"/>
    </xf>
    <xf numFmtId="0" fontId="12" fillId="32" borderId="25" xfId="0" applyFont="1" applyFill="1" applyBorder="1" applyAlignment="1">
      <alignment horizontal="center" vertical="center" wrapText="1"/>
    </xf>
    <xf numFmtId="49" fontId="12" fillId="32" borderId="22" xfId="0" applyNumberFormat="1" applyFont="1" applyFill="1" applyBorder="1" applyAlignment="1">
      <alignment horizontal="center" vertical="center" wrapText="1"/>
    </xf>
    <xf numFmtId="49" fontId="12" fillId="32" borderId="26" xfId="0" applyNumberFormat="1" applyFont="1" applyFill="1" applyBorder="1" applyAlignment="1">
      <alignment horizontal="center" vertical="center" wrapText="1"/>
    </xf>
    <xf numFmtId="0" fontId="64" fillId="0" borderId="47" xfId="0" applyFont="1" applyFill="1" applyBorder="1" applyAlignment="1">
      <alignment horizontal="left" vertical="center"/>
    </xf>
    <xf numFmtId="0" fontId="13" fillId="0" borderId="39" xfId="0" applyFont="1" applyFill="1" applyBorder="1" applyAlignment="1">
      <alignment horizontal="left" vertical="center"/>
    </xf>
    <xf numFmtId="0" fontId="13" fillId="0" borderId="48" xfId="0" applyFont="1" applyFill="1" applyBorder="1" applyAlignment="1">
      <alignment horizontal="left" vertical="center"/>
    </xf>
    <xf numFmtId="0" fontId="13" fillId="0" borderId="45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37" xfId="0" applyFont="1" applyFill="1" applyBorder="1" applyAlignment="1">
      <alignment horizontal="left" vertical="center"/>
    </xf>
    <xf numFmtId="0" fontId="13" fillId="0" borderId="46" xfId="0" applyFont="1" applyFill="1" applyBorder="1" applyAlignment="1">
      <alignment horizontal="left" vertical="center"/>
    </xf>
    <xf numFmtId="0" fontId="13" fillId="0" borderId="38" xfId="0" applyFont="1" applyFill="1" applyBorder="1" applyAlignment="1">
      <alignment horizontal="left" vertical="center"/>
    </xf>
    <xf numFmtId="0" fontId="13" fillId="0" borderId="34" xfId="0" applyFont="1" applyFill="1" applyBorder="1" applyAlignment="1">
      <alignment horizontal="left" vertical="center"/>
    </xf>
    <xf numFmtId="0" fontId="15" fillId="33" borderId="67" xfId="0" applyFont="1" applyFill="1" applyBorder="1" applyAlignment="1">
      <alignment horizontal="center" vertical="center" wrapText="1"/>
    </xf>
    <xf numFmtId="49" fontId="12" fillId="32" borderId="68" xfId="0" applyNumberFormat="1" applyFont="1" applyFill="1" applyBorder="1" applyAlignment="1">
      <alignment horizontal="center" vertical="center" wrapText="1"/>
    </xf>
    <xf numFmtId="0" fontId="12" fillId="32" borderId="11" xfId="0" applyFont="1" applyFill="1" applyBorder="1" applyAlignment="1">
      <alignment horizontal="center" vertical="center" wrapText="1"/>
    </xf>
    <xf numFmtId="0" fontId="12" fillId="32" borderId="16" xfId="0" applyFont="1" applyFill="1" applyBorder="1" applyAlignment="1">
      <alignment horizontal="center" vertical="center" wrapText="1"/>
    </xf>
    <xf numFmtId="0" fontId="12" fillId="32" borderId="11" xfId="0" applyFont="1" applyFill="1" applyBorder="1" applyAlignment="1">
      <alignment horizontal="center" vertical="center"/>
    </xf>
    <xf numFmtId="49" fontId="12" fillId="32" borderId="11" xfId="0" applyNumberFormat="1" applyFont="1" applyFill="1" applyBorder="1" applyAlignment="1">
      <alignment horizontal="center" vertical="center" wrapText="1"/>
    </xf>
    <xf numFmtId="0" fontId="63" fillId="0" borderId="47" xfId="0" applyFont="1" applyFill="1" applyBorder="1" applyAlignment="1">
      <alignment horizontal="left" vertical="center"/>
    </xf>
    <xf numFmtId="0" fontId="23" fillId="0" borderId="39" xfId="0" applyFont="1" applyFill="1" applyBorder="1" applyAlignment="1">
      <alignment horizontal="left" vertical="center"/>
    </xf>
    <xf numFmtId="0" fontId="23" fillId="0" borderId="48" xfId="0" applyFont="1" applyFill="1" applyBorder="1" applyAlignment="1">
      <alignment horizontal="left" vertical="center"/>
    </xf>
    <xf numFmtId="0" fontId="23" fillId="0" borderId="45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37" xfId="0" applyFont="1" applyFill="1" applyBorder="1" applyAlignment="1">
      <alignment horizontal="left" vertical="center"/>
    </xf>
    <xf numFmtId="0" fontId="23" fillId="0" borderId="46" xfId="0" applyFont="1" applyFill="1" applyBorder="1" applyAlignment="1">
      <alignment horizontal="left" vertical="center"/>
    </xf>
    <xf numFmtId="0" fontId="23" fillId="0" borderId="38" xfId="0" applyFont="1" applyFill="1" applyBorder="1" applyAlignment="1">
      <alignment horizontal="left" vertical="center"/>
    </xf>
    <xf numFmtId="0" fontId="23" fillId="0" borderId="34" xfId="0" applyFont="1" applyFill="1" applyBorder="1" applyAlignment="1">
      <alignment horizontal="left" vertical="center"/>
    </xf>
    <xf numFmtId="0" fontId="15" fillId="33" borderId="42" xfId="0" applyFont="1" applyFill="1" applyBorder="1" applyAlignment="1">
      <alignment horizontal="center" vertical="center" wrapText="1"/>
    </xf>
    <xf numFmtId="0" fontId="15" fillId="33" borderId="28" xfId="0" applyFont="1" applyFill="1" applyBorder="1" applyAlignment="1">
      <alignment horizontal="center" vertical="center" wrapText="1"/>
    </xf>
    <xf numFmtId="0" fontId="15" fillId="33" borderId="29" xfId="0" applyFont="1" applyFill="1" applyBorder="1" applyAlignment="1">
      <alignment horizontal="center" vertical="center" wrapText="1"/>
    </xf>
    <xf numFmtId="0" fontId="15" fillId="33" borderId="69" xfId="0" applyFont="1" applyFill="1" applyBorder="1" applyAlignment="1">
      <alignment horizontal="center" vertical="center" wrapText="1"/>
    </xf>
    <xf numFmtId="0" fontId="15" fillId="33" borderId="23" xfId="0" applyFont="1" applyFill="1" applyBorder="1" applyAlignment="1">
      <alignment horizontal="center" vertical="center" wrapText="1"/>
    </xf>
    <xf numFmtId="0" fontId="15" fillId="33" borderId="30" xfId="0" applyFont="1" applyFill="1" applyBorder="1" applyAlignment="1">
      <alignment horizontal="center" vertical="center" wrapText="1"/>
    </xf>
    <xf numFmtId="0" fontId="12" fillId="38" borderId="25" xfId="0" applyFont="1" applyFill="1" applyBorder="1" applyAlignment="1">
      <alignment horizontal="center" vertical="center" wrapText="1"/>
    </xf>
    <xf numFmtId="0" fontId="12" fillId="38" borderId="12" xfId="0" applyFont="1" applyFill="1" applyBorder="1" applyAlignment="1">
      <alignment horizontal="center" vertical="center" wrapText="1"/>
    </xf>
    <xf numFmtId="49" fontId="12" fillId="32" borderId="26" xfId="0" applyNumberFormat="1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horizontal="center" vertical="center" wrapText="1"/>
    </xf>
    <xf numFmtId="0" fontId="12" fillId="32" borderId="15" xfId="0" applyFont="1" applyFill="1" applyBorder="1" applyAlignment="1">
      <alignment horizontal="center" vertical="center" wrapText="1"/>
    </xf>
    <xf numFmtId="49" fontId="12" fillId="32" borderId="58" xfId="0" applyNumberFormat="1" applyFont="1" applyFill="1" applyBorder="1" applyAlignment="1">
      <alignment horizontal="center" vertical="center" wrapText="1"/>
    </xf>
    <xf numFmtId="49" fontId="12" fillId="32" borderId="60" xfId="0" applyNumberFormat="1" applyFont="1" applyFill="1" applyBorder="1" applyAlignment="1">
      <alignment horizontal="center" vertical="center" wrapText="1"/>
    </xf>
    <xf numFmtId="49" fontId="12" fillId="32" borderId="59" xfId="0" applyNumberFormat="1" applyFont="1" applyFill="1" applyBorder="1" applyAlignment="1">
      <alignment horizontal="center" vertical="center" wrapText="1"/>
    </xf>
    <xf numFmtId="0" fontId="12" fillId="32" borderId="70" xfId="0" applyFont="1" applyFill="1" applyBorder="1" applyAlignment="1">
      <alignment horizontal="center" vertical="center" wrapText="1"/>
    </xf>
    <xf numFmtId="0" fontId="12" fillId="32" borderId="26" xfId="0" applyFont="1" applyFill="1" applyBorder="1" applyAlignment="1">
      <alignment horizontal="center" vertical="center" wrapText="1"/>
    </xf>
    <xf numFmtId="49" fontId="12" fillId="32" borderId="11" xfId="0" applyNumberFormat="1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horizontal="center" vertical="center"/>
    </xf>
    <xf numFmtId="0" fontId="12" fillId="32" borderId="53" xfId="0" applyFont="1" applyFill="1" applyBorder="1" applyAlignment="1">
      <alignment horizontal="center" vertical="center"/>
    </xf>
    <xf numFmtId="0" fontId="15" fillId="33" borderId="71" xfId="0" applyFont="1" applyFill="1" applyBorder="1" applyAlignment="1">
      <alignment horizontal="center" vertical="center" wrapText="1"/>
    </xf>
    <xf numFmtId="0" fontId="15" fillId="33" borderId="35" xfId="0" applyFont="1" applyFill="1" applyBorder="1" applyAlignment="1">
      <alignment horizontal="center" vertical="center" wrapText="1"/>
    </xf>
    <xf numFmtId="0" fontId="15" fillId="33" borderId="36" xfId="0" applyFont="1" applyFill="1" applyBorder="1" applyAlignment="1">
      <alignment horizontal="center" vertical="center" wrapText="1"/>
    </xf>
    <xf numFmtId="49" fontId="12" fillId="32" borderId="11" xfId="60" applyNumberFormat="1" applyFont="1" applyFill="1" applyBorder="1" applyAlignment="1">
      <alignment horizontal="center" vertical="center" wrapText="1"/>
      <protection/>
    </xf>
    <xf numFmtId="0" fontId="12" fillId="32" borderId="11" xfId="60" applyFont="1" applyFill="1" applyBorder="1" applyAlignment="1">
      <alignment horizontal="center" vertical="center"/>
      <protection/>
    </xf>
    <xf numFmtId="0" fontId="64" fillId="0" borderId="47" xfId="61" applyFont="1" applyFill="1" applyBorder="1" applyAlignment="1">
      <alignment horizontal="left" vertical="center"/>
      <protection/>
    </xf>
    <xf numFmtId="0" fontId="13" fillId="0" borderId="39" xfId="61" applyFont="1" applyFill="1" applyBorder="1" applyAlignment="1">
      <alignment horizontal="left" vertical="center"/>
      <protection/>
    </xf>
    <xf numFmtId="0" fontId="13" fillId="0" borderId="48" xfId="61" applyFont="1" applyFill="1" applyBorder="1" applyAlignment="1">
      <alignment horizontal="left" vertical="center"/>
      <protection/>
    </xf>
    <xf numFmtId="0" fontId="13" fillId="0" borderId="45" xfId="61" applyFont="1" applyFill="1" applyBorder="1" applyAlignment="1">
      <alignment horizontal="left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13" fillId="0" borderId="37" xfId="61" applyFont="1" applyFill="1" applyBorder="1" applyAlignment="1">
      <alignment horizontal="left" vertical="center"/>
      <protection/>
    </xf>
    <xf numFmtId="0" fontId="13" fillId="0" borderId="46" xfId="61" applyFont="1" applyFill="1" applyBorder="1" applyAlignment="1">
      <alignment horizontal="left" vertical="center"/>
      <protection/>
    </xf>
    <xf numFmtId="0" fontId="13" fillId="0" borderId="38" xfId="61" applyFont="1" applyFill="1" applyBorder="1" applyAlignment="1">
      <alignment horizontal="left" vertical="center"/>
      <protection/>
    </xf>
    <xf numFmtId="0" fontId="13" fillId="0" borderId="34" xfId="61" applyFont="1" applyFill="1" applyBorder="1" applyAlignment="1">
      <alignment horizontal="left" vertical="center"/>
      <protection/>
    </xf>
    <xf numFmtId="0" fontId="12" fillId="32" borderId="10" xfId="60" applyFont="1" applyFill="1" applyBorder="1" applyAlignment="1">
      <alignment horizontal="center" vertical="center"/>
      <protection/>
    </xf>
    <xf numFmtId="0" fontId="12" fillId="32" borderId="53" xfId="60" applyFont="1" applyFill="1" applyBorder="1" applyAlignment="1">
      <alignment horizontal="center" vertical="center"/>
      <protection/>
    </xf>
    <xf numFmtId="0" fontId="12" fillId="32" borderId="11" xfId="60" applyFont="1" applyFill="1" applyBorder="1" applyAlignment="1">
      <alignment horizontal="center" vertical="center" wrapText="1"/>
      <protection/>
    </xf>
    <xf numFmtId="0" fontId="12" fillId="32" borderId="16" xfId="60" applyFont="1" applyFill="1" applyBorder="1" applyAlignment="1">
      <alignment horizontal="center" vertical="center" wrapText="1"/>
      <protection/>
    </xf>
    <xf numFmtId="0" fontId="15" fillId="33" borderId="71" xfId="60" applyFont="1" applyFill="1" applyBorder="1" applyAlignment="1">
      <alignment horizontal="center" vertical="center" wrapText="1"/>
      <protection/>
    </xf>
    <xf numFmtId="0" fontId="15" fillId="33" borderId="35" xfId="60" applyFont="1" applyFill="1" applyBorder="1" applyAlignment="1">
      <alignment horizontal="center" vertical="center" wrapText="1"/>
      <protection/>
    </xf>
    <xf numFmtId="0" fontId="15" fillId="33" borderId="36" xfId="60" applyFont="1" applyFill="1" applyBorder="1" applyAlignment="1">
      <alignment horizontal="center" vertical="center" wrapText="1"/>
      <protection/>
    </xf>
    <xf numFmtId="0" fontId="12" fillId="38" borderId="12" xfId="60" applyFont="1" applyFill="1" applyBorder="1" applyAlignment="1">
      <alignment horizontal="center" vertical="center" wrapText="1"/>
      <protection/>
    </xf>
    <xf numFmtId="49" fontId="12" fillId="32" borderId="11" xfId="60" applyNumberFormat="1" applyFont="1" applyFill="1" applyBorder="1" applyAlignment="1">
      <alignment horizontal="center" vertical="center"/>
      <protection/>
    </xf>
    <xf numFmtId="49" fontId="12" fillId="32" borderId="10" xfId="60" applyNumberFormat="1" applyFont="1" applyFill="1" applyBorder="1" applyAlignment="1">
      <alignment horizontal="center" vertical="center" wrapText="1"/>
      <protection/>
    </xf>
    <xf numFmtId="49" fontId="12" fillId="32" borderId="14" xfId="60" applyNumberFormat="1" applyFont="1" applyFill="1" applyBorder="1" applyAlignment="1">
      <alignment horizontal="center" vertical="center" wrapText="1"/>
      <protection/>
    </xf>
    <xf numFmtId="49" fontId="12" fillId="32" borderId="15" xfId="60" applyNumberFormat="1" applyFont="1" applyFill="1" applyBorder="1" applyAlignment="1">
      <alignment horizontal="center" vertical="center" wrapText="1"/>
      <protection/>
    </xf>
    <xf numFmtId="49" fontId="12" fillId="32" borderId="11" xfId="54" applyNumberFormat="1" applyFont="1" applyFill="1" applyBorder="1" applyAlignment="1">
      <alignment horizontal="center" vertical="center" wrapText="1"/>
      <protection/>
    </xf>
    <xf numFmtId="49" fontId="12" fillId="32" borderId="16" xfId="54" applyNumberFormat="1" applyFont="1" applyFill="1" applyBorder="1" applyAlignment="1">
      <alignment horizontal="center" vertical="center" wrapText="1"/>
      <protection/>
    </xf>
    <xf numFmtId="49" fontId="12" fillId="32" borderId="12" xfId="54" applyNumberFormat="1" applyFont="1" applyFill="1" applyBorder="1" applyAlignment="1">
      <alignment horizontal="center" vertical="center"/>
      <protection/>
    </xf>
    <xf numFmtId="49" fontId="12" fillId="32" borderId="11" xfId="54" applyNumberFormat="1" applyFont="1" applyFill="1" applyBorder="1" applyAlignment="1">
      <alignment horizontal="center" vertical="center"/>
      <protection/>
    </xf>
    <xf numFmtId="0" fontId="15" fillId="33" borderId="42" xfId="54" applyFont="1" applyFill="1" applyBorder="1" applyAlignment="1">
      <alignment horizontal="center" vertical="center" wrapText="1"/>
      <protection/>
    </xf>
    <xf numFmtId="0" fontId="15" fillId="33" borderId="28" xfId="54" applyFont="1" applyFill="1" applyBorder="1" applyAlignment="1">
      <alignment horizontal="center" vertical="center" wrapText="1"/>
      <protection/>
    </xf>
    <xf numFmtId="0" fontId="15" fillId="33" borderId="29" xfId="54" applyFont="1" applyFill="1" applyBorder="1" applyAlignment="1">
      <alignment horizontal="center" vertical="center" wrapText="1"/>
      <protection/>
    </xf>
    <xf numFmtId="0" fontId="63" fillId="0" borderId="45" xfId="54" applyFont="1" applyFill="1" applyBorder="1" applyAlignment="1">
      <alignment horizontal="left" vertical="center"/>
      <protection/>
    </xf>
    <xf numFmtId="0" fontId="23" fillId="0" borderId="0" xfId="54" applyFont="1" applyFill="1" applyBorder="1" applyAlignment="1">
      <alignment horizontal="left" vertical="center"/>
      <protection/>
    </xf>
    <xf numFmtId="0" fontId="23" fillId="0" borderId="37" xfId="54" applyFont="1" applyFill="1" applyBorder="1" applyAlignment="1">
      <alignment horizontal="left" vertical="center"/>
      <protection/>
    </xf>
    <xf numFmtId="0" fontId="23" fillId="0" borderId="45" xfId="54" applyFont="1" applyFill="1" applyBorder="1" applyAlignment="1">
      <alignment horizontal="left" vertical="center"/>
      <protection/>
    </xf>
    <xf numFmtId="0" fontId="23" fillId="0" borderId="46" xfId="54" applyFont="1" applyFill="1" applyBorder="1" applyAlignment="1">
      <alignment horizontal="left" vertical="center"/>
      <protection/>
    </xf>
    <xf numFmtId="0" fontId="23" fillId="0" borderId="38" xfId="54" applyFont="1" applyFill="1" applyBorder="1" applyAlignment="1">
      <alignment horizontal="left" vertical="center"/>
      <protection/>
    </xf>
    <xf numFmtId="0" fontId="23" fillId="0" borderId="34" xfId="54" applyFont="1" applyFill="1" applyBorder="1" applyAlignment="1">
      <alignment horizontal="left" vertical="center"/>
      <protection/>
    </xf>
    <xf numFmtId="0" fontId="15" fillId="33" borderId="71" xfId="54" applyFont="1" applyFill="1" applyBorder="1" applyAlignment="1">
      <alignment horizontal="center" vertical="center" wrapText="1"/>
      <protection/>
    </xf>
    <xf numFmtId="0" fontId="15" fillId="33" borderId="35" xfId="54" applyFont="1" applyFill="1" applyBorder="1" applyAlignment="1">
      <alignment horizontal="center" vertical="center" wrapText="1"/>
      <protection/>
    </xf>
    <xf numFmtId="0" fontId="15" fillId="33" borderId="36" xfId="54" applyFont="1" applyFill="1" applyBorder="1" applyAlignment="1">
      <alignment horizontal="center" vertical="center" wrapText="1"/>
      <protection/>
    </xf>
    <xf numFmtId="0" fontId="15" fillId="33" borderId="47" xfId="54" applyFont="1" applyFill="1" applyBorder="1" applyAlignment="1">
      <alignment horizontal="center" vertical="center" wrapText="1"/>
      <protection/>
    </xf>
    <xf numFmtId="0" fontId="15" fillId="33" borderId="39" xfId="54" applyFont="1" applyFill="1" applyBorder="1" applyAlignment="1">
      <alignment horizontal="center" vertical="center" wrapText="1"/>
      <protection/>
    </xf>
    <xf numFmtId="0" fontId="15" fillId="33" borderId="48" xfId="54" applyFont="1" applyFill="1" applyBorder="1" applyAlignment="1">
      <alignment horizontal="center" vertical="center" wrapText="1"/>
      <protection/>
    </xf>
    <xf numFmtId="0" fontId="15" fillId="39" borderId="21" xfId="62" applyFont="1" applyFill="1" applyBorder="1" applyAlignment="1">
      <alignment horizontal="center" vertical="center" wrapText="1"/>
      <protection/>
    </xf>
    <xf numFmtId="0" fontId="15" fillId="39" borderId="25" xfId="62" applyFont="1" applyFill="1" applyBorder="1" applyAlignment="1">
      <alignment horizontal="center" vertical="center" wrapText="1"/>
      <protection/>
    </xf>
    <xf numFmtId="0" fontId="15" fillId="39" borderId="10" xfId="62" applyFont="1" applyFill="1" applyBorder="1" applyAlignment="1">
      <alignment horizontal="center" vertical="center"/>
      <protection/>
    </xf>
    <xf numFmtId="0" fontId="15" fillId="39" borderId="53" xfId="62" applyFont="1" applyFill="1" applyBorder="1" applyAlignment="1">
      <alignment horizontal="center" vertical="center"/>
      <protection/>
    </xf>
    <xf numFmtId="0" fontId="15" fillId="39" borderId="27" xfId="62" applyFont="1" applyFill="1" applyBorder="1" applyAlignment="1">
      <alignment horizontal="center" vertical="center" wrapText="1"/>
      <protection/>
    </xf>
    <xf numFmtId="0" fontId="15" fillId="39" borderId="68" xfId="62" applyFont="1" applyFill="1" applyBorder="1" applyAlignment="1">
      <alignment horizontal="center" vertical="center" wrapText="1"/>
      <protection/>
    </xf>
    <xf numFmtId="49" fontId="15" fillId="40" borderId="12" xfId="57" applyNumberFormat="1" applyFont="1" applyFill="1" applyBorder="1" applyAlignment="1">
      <alignment horizontal="center" vertical="center" wrapText="1"/>
      <protection/>
    </xf>
    <xf numFmtId="0" fontId="15" fillId="40" borderId="11" xfId="58" applyFont="1" applyFill="1" applyBorder="1" applyAlignment="1">
      <alignment horizontal="center" vertical="center" wrapText="1"/>
      <protection/>
    </xf>
    <xf numFmtId="0" fontId="15" fillId="40" borderId="11" xfId="55" applyFont="1" applyFill="1" applyBorder="1" applyAlignment="1">
      <alignment horizontal="center" vertical="center" wrapText="1"/>
      <protection/>
    </xf>
    <xf numFmtId="0" fontId="15" fillId="40" borderId="11" xfId="57" applyFont="1" applyFill="1" applyBorder="1" applyAlignment="1">
      <alignment horizontal="center" vertical="center" wrapText="1"/>
      <protection/>
    </xf>
    <xf numFmtId="49" fontId="15" fillId="40" borderId="58" xfId="58" applyNumberFormat="1" applyFont="1" applyFill="1" applyBorder="1" applyAlignment="1">
      <alignment horizontal="center" vertical="center" wrapText="1"/>
      <protection/>
    </xf>
    <xf numFmtId="49" fontId="15" fillId="40" borderId="60" xfId="58" applyNumberFormat="1" applyFont="1" applyFill="1" applyBorder="1" applyAlignment="1">
      <alignment horizontal="center" vertical="center" wrapText="1"/>
      <protection/>
    </xf>
    <xf numFmtId="49" fontId="15" fillId="40" borderId="59" xfId="58" applyNumberFormat="1" applyFont="1" applyFill="1" applyBorder="1" applyAlignment="1">
      <alignment horizontal="center" vertical="center" wrapText="1"/>
      <protection/>
    </xf>
    <xf numFmtId="49" fontId="12" fillId="32" borderId="31" xfId="59" applyNumberFormat="1" applyFont="1" applyFill="1" applyBorder="1" applyAlignment="1">
      <alignment horizontal="center" vertical="center" wrapText="1"/>
      <protection/>
    </xf>
    <xf numFmtId="49" fontId="12" fillId="32" borderId="25" xfId="59" applyNumberFormat="1" applyFont="1" applyFill="1" applyBorder="1" applyAlignment="1">
      <alignment horizontal="center" vertical="center" wrapText="1"/>
      <protection/>
    </xf>
    <xf numFmtId="49" fontId="12" fillId="32" borderId="62" xfId="59" applyNumberFormat="1" applyFont="1" applyFill="1" applyBorder="1" applyAlignment="1">
      <alignment horizontal="center" vertical="center" wrapText="1"/>
      <protection/>
    </xf>
    <xf numFmtId="49" fontId="12" fillId="32" borderId="39" xfId="59" applyNumberFormat="1" applyFont="1" applyFill="1" applyBorder="1" applyAlignment="1">
      <alignment horizontal="center" vertical="center" wrapText="1"/>
      <protection/>
    </xf>
    <xf numFmtId="49" fontId="12" fillId="32" borderId="48" xfId="59" applyNumberFormat="1" applyFont="1" applyFill="1" applyBorder="1" applyAlignment="1">
      <alignment horizontal="center" vertical="center" wrapText="1"/>
      <protection/>
    </xf>
    <xf numFmtId="0" fontId="65" fillId="0" borderId="47" xfId="59" applyFont="1" applyFill="1" applyBorder="1" applyAlignment="1">
      <alignment horizontal="left" vertical="center"/>
      <protection/>
    </xf>
    <xf numFmtId="0" fontId="12" fillId="0" borderId="39" xfId="59" applyFont="1" applyFill="1" applyBorder="1" applyAlignment="1">
      <alignment horizontal="left" vertical="center"/>
      <protection/>
    </xf>
    <xf numFmtId="0" fontId="12" fillId="0" borderId="48" xfId="59" applyFont="1" applyFill="1" applyBorder="1" applyAlignment="1">
      <alignment horizontal="left" vertical="center"/>
      <protection/>
    </xf>
    <xf numFmtId="0" fontId="12" fillId="0" borderId="45" xfId="59" applyFont="1" applyFill="1" applyBorder="1" applyAlignment="1">
      <alignment horizontal="left" vertical="center"/>
      <protection/>
    </xf>
    <xf numFmtId="0" fontId="12" fillId="0" borderId="0" xfId="59" applyFont="1" applyFill="1" applyBorder="1" applyAlignment="1">
      <alignment horizontal="left" vertical="center"/>
      <protection/>
    </xf>
    <xf numFmtId="0" fontId="12" fillId="0" borderId="37" xfId="59" applyFont="1" applyFill="1" applyBorder="1" applyAlignment="1">
      <alignment horizontal="left" vertical="center"/>
      <protection/>
    </xf>
    <xf numFmtId="0" fontId="12" fillId="0" borderId="46" xfId="59" applyFont="1" applyFill="1" applyBorder="1" applyAlignment="1">
      <alignment horizontal="left" vertical="center"/>
      <protection/>
    </xf>
    <xf numFmtId="0" fontId="12" fillId="0" borderId="38" xfId="59" applyFont="1" applyFill="1" applyBorder="1" applyAlignment="1">
      <alignment horizontal="left" vertical="center"/>
      <protection/>
    </xf>
    <xf numFmtId="0" fontId="12" fillId="0" borderId="34" xfId="59" applyFont="1" applyFill="1" applyBorder="1" applyAlignment="1">
      <alignment horizontal="left" vertical="center"/>
      <protection/>
    </xf>
    <xf numFmtId="49" fontId="12" fillId="32" borderId="43" xfId="59" applyNumberFormat="1" applyFont="1" applyFill="1" applyBorder="1" applyAlignment="1">
      <alignment horizontal="center" vertical="center" wrapText="1"/>
      <protection/>
    </xf>
    <xf numFmtId="49" fontId="12" fillId="32" borderId="35" xfId="59" applyNumberFormat="1" applyFont="1" applyFill="1" applyBorder="1" applyAlignment="1">
      <alignment horizontal="center" vertical="center" wrapText="1"/>
      <protection/>
    </xf>
    <xf numFmtId="49" fontId="12" fillId="32" borderId="36" xfId="59" applyNumberFormat="1" applyFont="1" applyFill="1" applyBorder="1" applyAlignment="1">
      <alignment horizontal="center" vertical="center" wrapText="1"/>
      <protection/>
    </xf>
    <xf numFmtId="49" fontId="12" fillId="32" borderId="72" xfId="0" applyNumberFormat="1" applyFont="1" applyFill="1" applyBorder="1" applyAlignment="1">
      <alignment horizontal="center" vertical="center"/>
    </xf>
    <xf numFmtId="49" fontId="12" fillId="32" borderId="25" xfId="0" applyNumberFormat="1" applyFont="1" applyFill="1" applyBorder="1" applyAlignment="1">
      <alignment horizontal="center" vertical="center"/>
    </xf>
    <xf numFmtId="49" fontId="15" fillId="33" borderId="10" xfId="0" applyNumberFormat="1" applyFont="1" applyFill="1" applyBorder="1" applyAlignment="1">
      <alignment horizontal="center" vertical="center" wrapText="1"/>
    </xf>
    <xf numFmtId="49" fontId="15" fillId="33" borderId="53" xfId="0" applyNumberFormat="1" applyFont="1" applyFill="1" applyBorder="1" applyAlignment="1">
      <alignment horizontal="center" vertical="center" wrapText="1"/>
    </xf>
    <xf numFmtId="0" fontId="62" fillId="0" borderId="47" xfId="0" applyFont="1" applyFill="1" applyBorder="1" applyAlignment="1">
      <alignment horizontal="left" vertical="center"/>
    </xf>
    <xf numFmtId="0" fontId="24" fillId="0" borderId="39" xfId="0" applyFont="1" applyFill="1" applyBorder="1" applyAlignment="1">
      <alignment horizontal="left" vertical="center"/>
    </xf>
    <xf numFmtId="0" fontId="24" fillId="0" borderId="48" xfId="0" applyFont="1" applyFill="1" applyBorder="1" applyAlignment="1">
      <alignment horizontal="left" vertical="center"/>
    </xf>
    <xf numFmtId="0" fontId="24" fillId="0" borderId="45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24" fillId="0" borderId="37" xfId="0" applyFont="1" applyFill="1" applyBorder="1" applyAlignment="1">
      <alignment horizontal="left" vertical="center"/>
    </xf>
    <xf numFmtId="0" fontId="24" fillId="0" borderId="46" xfId="0" applyFont="1" applyFill="1" applyBorder="1" applyAlignment="1">
      <alignment horizontal="left" vertical="center"/>
    </xf>
    <xf numFmtId="0" fontId="24" fillId="0" borderId="38" xfId="0" applyFont="1" applyFill="1" applyBorder="1" applyAlignment="1">
      <alignment horizontal="left" vertical="center"/>
    </xf>
    <xf numFmtId="0" fontId="24" fillId="0" borderId="34" xfId="0" applyFont="1" applyFill="1" applyBorder="1" applyAlignment="1">
      <alignment horizontal="left" vertical="center"/>
    </xf>
    <xf numFmtId="49" fontId="12" fillId="32" borderId="13" xfId="0" applyNumberFormat="1" applyFont="1" applyFill="1" applyBorder="1" applyAlignment="1">
      <alignment horizontal="center" vertical="center"/>
    </xf>
    <xf numFmtId="49" fontId="12" fillId="32" borderId="53" xfId="0" applyNumberFormat="1" applyFont="1" applyFill="1" applyBorder="1" applyAlignment="1">
      <alignment horizontal="center" vertical="center"/>
    </xf>
    <xf numFmtId="0" fontId="15" fillId="33" borderId="71" xfId="0" applyFont="1" applyFill="1" applyBorder="1" applyAlignment="1">
      <alignment horizontal="center" vertical="center"/>
    </xf>
    <xf numFmtId="0" fontId="15" fillId="33" borderId="36" xfId="0" applyFont="1" applyFill="1" applyBorder="1" applyAlignment="1">
      <alignment horizontal="center" vertical="center"/>
    </xf>
    <xf numFmtId="0" fontId="21" fillId="32" borderId="28" xfId="0" applyFont="1" applyFill="1" applyBorder="1" applyAlignment="1">
      <alignment horizontal="center" vertical="center" wrapText="1"/>
    </xf>
    <xf numFmtId="0" fontId="21" fillId="32" borderId="23" xfId="0" applyFont="1" applyFill="1" applyBorder="1" applyAlignment="1">
      <alignment horizontal="center" vertical="center" wrapText="1"/>
    </xf>
    <xf numFmtId="0" fontId="12" fillId="0" borderId="64" xfId="0" applyFont="1" applyBorder="1" applyAlignment="1">
      <alignment horizontal="center" vertical="center" wrapText="1"/>
    </xf>
    <xf numFmtId="0" fontId="12" fillId="32" borderId="32" xfId="0" applyFont="1" applyFill="1" applyBorder="1" applyAlignment="1">
      <alignment horizontal="center" vertical="center"/>
    </xf>
    <xf numFmtId="0" fontId="12" fillId="32" borderId="64" xfId="0" applyFont="1" applyFill="1" applyBorder="1" applyAlignment="1">
      <alignment horizontal="center" vertical="center"/>
    </xf>
    <xf numFmtId="0" fontId="21" fillId="32" borderId="32" xfId="0" applyFont="1" applyFill="1" applyBorder="1" applyAlignment="1">
      <alignment horizontal="center" vertical="center" wrapText="1"/>
    </xf>
    <xf numFmtId="0" fontId="15" fillId="33" borderId="47" xfId="0" applyFont="1" applyFill="1" applyBorder="1" applyAlignment="1">
      <alignment horizontal="center" vertical="center"/>
    </xf>
    <xf numFmtId="0" fontId="15" fillId="33" borderId="39" xfId="0" applyFont="1" applyFill="1" applyBorder="1" applyAlignment="1">
      <alignment horizontal="center" vertical="center"/>
    </xf>
    <xf numFmtId="0" fontId="15" fillId="33" borderId="46" xfId="0" applyFont="1" applyFill="1" applyBorder="1" applyAlignment="1">
      <alignment horizontal="center" vertical="center"/>
    </xf>
    <xf numFmtId="0" fontId="15" fillId="33" borderId="38" xfId="0" applyFont="1" applyFill="1" applyBorder="1" applyAlignment="1">
      <alignment horizontal="center" vertical="center"/>
    </xf>
    <xf numFmtId="0" fontId="21" fillId="32" borderId="31" xfId="0" applyFont="1" applyFill="1" applyBorder="1" applyAlignment="1">
      <alignment horizontal="center" vertical="center" wrapText="1"/>
    </xf>
    <xf numFmtId="0" fontId="21" fillId="32" borderId="73" xfId="0" applyFont="1" applyFill="1" applyBorder="1" applyAlignment="1">
      <alignment horizontal="center" vertical="center" wrapText="1"/>
    </xf>
    <xf numFmtId="49" fontId="15" fillId="33" borderId="69" xfId="0" applyNumberFormat="1" applyFont="1" applyFill="1" applyBorder="1" applyAlignment="1">
      <alignment horizontal="left" vertical="center"/>
    </xf>
    <xf numFmtId="49" fontId="12" fillId="0" borderId="12" xfId="0" applyNumberFormat="1" applyFont="1" applyFill="1" applyBorder="1" applyAlignment="1">
      <alignment horizontal="left" vertical="center"/>
    </xf>
    <xf numFmtId="49" fontId="12" fillId="33" borderId="12" xfId="0" applyNumberFormat="1" applyFont="1" applyFill="1" applyBorder="1" applyAlignment="1">
      <alignment horizontal="left" vertical="center"/>
    </xf>
    <xf numFmtId="49" fontId="15" fillId="33" borderId="12" xfId="0" applyNumberFormat="1" applyFont="1" applyFill="1" applyBorder="1" applyAlignment="1">
      <alignment horizontal="left" vertical="center"/>
    </xf>
    <xf numFmtId="0" fontId="15" fillId="33" borderId="47" xfId="0" applyFont="1" applyFill="1" applyBorder="1" applyAlignment="1">
      <alignment horizontal="center" vertical="center" wrapText="1"/>
    </xf>
    <xf numFmtId="0" fontId="15" fillId="33" borderId="39" xfId="0" applyFont="1" applyFill="1" applyBorder="1" applyAlignment="1">
      <alignment horizontal="center" vertical="center" wrapText="1"/>
    </xf>
    <xf numFmtId="0" fontId="15" fillId="33" borderId="48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5" fillId="0" borderId="39" xfId="0" applyFont="1" applyFill="1" applyBorder="1" applyAlignment="1">
      <alignment horizontal="left" vertical="center"/>
    </xf>
    <xf numFmtId="0" fontId="15" fillId="0" borderId="48" xfId="0" applyFont="1" applyFill="1" applyBorder="1" applyAlignment="1">
      <alignment horizontal="left" vertical="center"/>
    </xf>
    <xf numFmtId="0" fontId="15" fillId="0" borderId="45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37" xfId="0" applyFont="1" applyFill="1" applyBorder="1" applyAlignment="1">
      <alignment horizontal="left" vertical="center"/>
    </xf>
    <xf numFmtId="0" fontId="15" fillId="0" borderId="46" xfId="0" applyFont="1" applyFill="1" applyBorder="1" applyAlignment="1">
      <alignment horizontal="left" vertical="center"/>
    </xf>
    <xf numFmtId="0" fontId="15" fillId="0" borderId="38" xfId="0" applyFont="1" applyFill="1" applyBorder="1" applyAlignment="1">
      <alignment horizontal="left" vertical="center"/>
    </xf>
    <xf numFmtId="0" fontId="15" fillId="0" borderId="34" xfId="0" applyFont="1" applyFill="1" applyBorder="1" applyAlignment="1">
      <alignment horizontal="left" vertical="center"/>
    </xf>
    <xf numFmtId="0" fontId="15" fillId="32" borderId="22" xfId="0" applyNumberFormat="1" applyFont="1" applyFill="1" applyBorder="1" applyAlignment="1">
      <alignment horizontal="center" vertical="center"/>
    </xf>
    <xf numFmtId="0" fontId="12" fillId="33" borderId="44" xfId="0" applyFont="1" applyFill="1" applyBorder="1" applyAlignment="1">
      <alignment horizontal="center" vertical="center" wrapText="1"/>
    </xf>
    <xf numFmtId="0" fontId="12" fillId="33" borderId="74" xfId="0" applyFont="1" applyFill="1" applyBorder="1" applyAlignment="1">
      <alignment horizontal="center" vertical="center" wrapText="1"/>
    </xf>
    <xf numFmtId="0" fontId="12" fillId="33" borderId="63" xfId="0" applyFont="1" applyFill="1" applyBorder="1" applyAlignment="1">
      <alignment horizontal="center" vertical="center" wrapText="1"/>
    </xf>
    <xf numFmtId="0" fontId="15" fillId="33" borderId="31" xfId="0" applyFont="1" applyFill="1" applyBorder="1" applyAlignment="1">
      <alignment horizontal="center" vertical="center" wrapText="1"/>
    </xf>
    <xf numFmtId="0" fontId="15" fillId="33" borderId="32" xfId="0" applyFont="1" applyFill="1" applyBorder="1" applyAlignment="1">
      <alignment horizontal="center" vertical="center" wrapText="1"/>
    </xf>
    <xf numFmtId="0" fontId="15" fillId="33" borderId="33" xfId="0" applyFont="1" applyFill="1" applyBorder="1" applyAlignment="1">
      <alignment horizontal="center" vertical="center" wrapText="1"/>
    </xf>
    <xf numFmtId="0" fontId="15" fillId="33" borderId="25" xfId="0" applyFont="1" applyFill="1" applyBorder="1" applyAlignment="1">
      <alignment horizontal="center" vertical="center" wrapText="1"/>
    </xf>
    <xf numFmtId="0" fontId="15" fillId="33" borderId="26" xfId="0" applyFont="1" applyFill="1" applyBorder="1" applyAlignment="1">
      <alignment horizontal="center" vertical="center" wrapText="1"/>
    </xf>
    <xf numFmtId="0" fontId="15" fillId="33" borderId="68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center" vertical="center" wrapText="1"/>
    </xf>
    <xf numFmtId="0" fontId="63" fillId="0" borderId="39" xfId="0" applyFont="1" applyFill="1" applyBorder="1" applyAlignment="1">
      <alignment horizontal="left" vertical="center"/>
    </xf>
    <xf numFmtId="0" fontId="63" fillId="0" borderId="48" xfId="0" applyFont="1" applyFill="1" applyBorder="1" applyAlignment="1">
      <alignment horizontal="left" vertical="center"/>
    </xf>
    <xf numFmtId="0" fontId="63" fillId="0" borderId="45" xfId="0" applyFont="1" applyFill="1" applyBorder="1" applyAlignment="1">
      <alignment horizontal="left" vertical="center"/>
    </xf>
    <xf numFmtId="0" fontId="63" fillId="0" borderId="0" xfId="0" applyFont="1" applyFill="1" applyBorder="1" applyAlignment="1">
      <alignment horizontal="left" vertical="center"/>
    </xf>
    <xf numFmtId="0" fontId="63" fillId="0" borderId="37" xfId="0" applyFont="1" applyFill="1" applyBorder="1" applyAlignment="1">
      <alignment horizontal="left" vertical="center"/>
    </xf>
    <xf numFmtId="0" fontId="63" fillId="0" borderId="46" xfId="0" applyFont="1" applyFill="1" applyBorder="1" applyAlignment="1">
      <alignment horizontal="left" vertical="center"/>
    </xf>
    <xf numFmtId="0" fontId="63" fillId="0" borderId="38" xfId="0" applyFont="1" applyFill="1" applyBorder="1" applyAlignment="1">
      <alignment horizontal="left" vertical="center"/>
    </xf>
    <xf numFmtId="0" fontId="63" fillId="0" borderId="34" xfId="0" applyFont="1" applyFill="1" applyBorder="1" applyAlignment="1">
      <alignment horizontal="left" vertical="center"/>
    </xf>
    <xf numFmtId="0" fontId="21" fillId="33" borderId="17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left" vertical="center"/>
    </xf>
    <xf numFmtId="0" fontId="12" fillId="0" borderId="48" xfId="0" applyFont="1" applyFill="1" applyBorder="1" applyAlignment="1">
      <alignment horizontal="left" vertical="center"/>
    </xf>
    <xf numFmtId="0" fontId="12" fillId="0" borderId="45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37" xfId="0" applyFont="1" applyFill="1" applyBorder="1" applyAlignment="1">
      <alignment horizontal="left" vertical="center"/>
    </xf>
    <xf numFmtId="0" fontId="12" fillId="0" borderId="46" xfId="0" applyFont="1" applyFill="1" applyBorder="1" applyAlignment="1">
      <alignment horizontal="left" vertical="center"/>
    </xf>
    <xf numFmtId="0" fontId="12" fillId="0" borderId="38" xfId="0" applyFont="1" applyFill="1" applyBorder="1" applyAlignment="1">
      <alignment horizontal="left" vertical="center"/>
    </xf>
    <xf numFmtId="0" fontId="12" fillId="0" borderId="34" xfId="0" applyFont="1" applyFill="1" applyBorder="1" applyAlignment="1">
      <alignment horizontal="left" vertical="center"/>
    </xf>
    <xf numFmtId="0" fontId="15" fillId="33" borderId="21" xfId="0" applyFont="1" applyFill="1" applyBorder="1" applyAlignment="1">
      <alignment horizontal="left" vertical="center" wrapText="1"/>
    </xf>
    <xf numFmtId="0" fontId="15" fillId="33" borderId="72" xfId="0" applyFont="1" applyFill="1" applyBorder="1" applyAlignment="1">
      <alignment horizontal="left" vertical="center" wrapText="1"/>
    </xf>
    <xf numFmtId="0" fontId="15" fillId="33" borderId="73" xfId="0" applyFont="1" applyFill="1" applyBorder="1" applyAlignment="1">
      <alignment horizontal="left" vertical="center" wrapText="1"/>
    </xf>
    <xf numFmtId="0" fontId="15" fillId="33" borderId="42" xfId="0" applyFont="1" applyFill="1" applyBorder="1" applyAlignment="1">
      <alignment horizontal="center" vertical="center"/>
    </xf>
    <xf numFmtId="0" fontId="15" fillId="33" borderId="28" xfId="0" applyFont="1" applyFill="1" applyBorder="1" applyAlignment="1">
      <alignment horizontal="center" vertical="center"/>
    </xf>
    <xf numFmtId="0" fontId="15" fillId="33" borderId="29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left" vertical="center"/>
    </xf>
    <xf numFmtId="4" fontId="21" fillId="32" borderId="12" xfId="0" applyNumberFormat="1" applyFont="1" applyFill="1" applyBorder="1" applyAlignment="1">
      <alignment horizontal="left" vertical="center" wrapText="1"/>
    </xf>
    <xf numFmtId="1" fontId="21" fillId="32" borderId="11" xfId="0" applyNumberFormat="1" applyFont="1" applyFill="1" applyBorder="1" applyAlignment="1">
      <alignment horizontal="left" vertical="center" wrapText="1"/>
    </xf>
    <xf numFmtId="3" fontId="12" fillId="0" borderId="11" xfId="0" applyNumberFormat="1" applyFont="1" applyFill="1" applyBorder="1" applyAlignment="1">
      <alignment horizontal="left" vertical="center"/>
    </xf>
    <xf numFmtId="4" fontId="12" fillId="0" borderId="11" xfId="0" applyNumberFormat="1" applyFont="1" applyFill="1" applyBorder="1" applyAlignment="1">
      <alignment horizontal="left" vertical="center"/>
    </xf>
    <xf numFmtId="0" fontId="12" fillId="0" borderId="16" xfId="0" applyFont="1" applyFill="1" applyBorder="1" applyAlignment="1">
      <alignment horizontal="left" vertical="center"/>
    </xf>
    <xf numFmtId="3" fontId="12" fillId="0" borderId="11" xfId="0" applyNumberFormat="1" applyFont="1" applyBorder="1" applyAlignment="1">
      <alignment horizontal="left" vertical="center"/>
    </xf>
    <xf numFmtId="3" fontId="12" fillId="0" borderId="16" xfId="0" applyNumberFormat="1" applyFont="1" applyFill="1" applyBorder="1" applyAlignment="1">
      <alignment horizontal="left" vertical="center"/>
    </xf>
    <xf numFmtId="3" fontId="12" fillId="0" borderId="16" xfId="0" applyNumberFormat="1" applyFont="1" applyBorder="1" applyAlignment="1">
      <alignment horizontal="left" vertical="center"/>
    </xf>
    <xf numFmtId="4" fontId="12" fillId="32" borderId="12" xfId="0" applyNumberFormat="1" applyFont="1" applyFill="1" applyBorder="1" applyAlignment="1">
      <alignment horizontal="left" vertical="center" wrapText="1"/>
    </xf>
    <xf numFmtId="1" fontId="12" fillId="32" borderId="11" xfId="0" applyNumberFormat="1" applyFont="1" applyFill="1" applyBorder="1" applyAlignment="1">
      <alignment horizontal="left" vertical="center" wrapText="1"/>
    </xf>
    <xf numFmtId="179" fontId="12" fillId="32" borderId="12" xfId="0" applyNumberFormat="1" applyFont="1" applyFill="1" applyBorder="1" applyAlignment="1">
      <alignment horizontal="left" vertical="center" wrapText="1"/>
    </xf>
    <xf numFmtId="2" fontId="12" fillId="32" borderId="12" xfId="0" applyNumberFormat="1" applyFont="1" applyFill="1" applyBorder="1" applyAlignment="1">
      <alignment horizontal="left" vertical="center"/>
    </xf>
    <xf numFmtId="1" fontId="12" fillId="32" borderId="11" xfId="0" applyNumberFormat="1" applyFont="1" applyFill="1" applyBorder="1" applyAlignment="1">
      <alignment horizontal="left" vertical="center"/>
    </xf>
    <xf numFmtId="173" fontId="12" fillId="32" borderId="12" xfId="0" applyNumberFormat="1" applyFont="1" applyFill="1" applyBorder="1" applyAlignment="1">
      <alignment horizontal="left" vertical="center"/>
    </xf>
    <xf numFmtId="49" fontId="12" fillId="32" borderId="12" xfId="0" applyNumberFormat="1" applyFont="1" applyFill="1" applyBorder="1" applyAlignment="1">
      <alignment horizontal="left" vertical="center"/>
    </xf>
    <xf numFmtId="49" fontId="12" fillId="32" borderId="11" xfId="0" applyNumberFormat="1" applyFont="1" applyFill="1" applyBorder="1" applyAlignment="1">
      <alignment horizontal="left" vertical="center"/>
    </xf>
    <xf numFmtId="179" fontId="21" fillId="32" borderId="12" xfId="0" applyNumberFormat="1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/>
    </xf>
    <xf numFmtId="0" fontId="12" fillId="0" borderId="15" xfId="0" applyFont="1" applyFill="1" applyBorder="1" applyAlignment="1">
      <alignment horizontal="left" vertical="center"/>
    </xf>
    <xf numFmtId="0" fontId="12" fillId="36" borderId="11" xfId="0" applyFont="1" applyFill="1" applyBorder="1" applyAlignment="1">
      <alignment horizontal="left" vertical="center"/>
    </xf>
    <xf numFmtId="179" fontId="12" fillId="32" borderId="69" xfId="0" applyNumberFormat="1" applyFont="1" applyFill="1" applyBorder="1" applyAlignment="1">
      <alignment horizontal="left" vertical="center" wrapText="1"/>
    </xf>
    <xf numFmtId="1" fontId="12" fillId="32" borderId="23" xfId="0" applyNumberFormat="1" applyFont="1" applyFill="1" applyBorder="1" applyAlignment="1">
      <alignment horizontal="left" vertical="center" wrapText="1"/>
    </xf>
    <xf numFmtId="3" fontId="12" fillId="0" borderId="23" xfId="0" applyNumberFormat="1" applyFont="1" applyBorder="1" applyAlignment="1">
      <alignment horizontal="left" vertical="center"/>
    </xf>
    <xf numFmtId="0" fontId="12" fillId="36" borderId="23" xfId="0" applyFont="1" applyFill="1" applyBorder="1" applyAlignment="1">
      <alignment horizontal="left" vertical="center"/>
    </xf>
    <xf numFmtId="3" fontId="12" fillId="0" borderId="30" xfId="0" applyNumberFormat="1" applyFont="1" applyBorder="1" applyAlignment="1">
      <alignment horizontal="left" vertical="center"/>
    </xf>
    <xf numFmtId="0" fontId="22" fillId="0" borderId="39" xfId="0" applyFont="1" applyFill="1" applyBorder="1" applyAlignment="1">
      <alignment horizontal="left" vertical="center" wrapText="1"/>
    </xf>
    <xf numFmtId="0" fontId="15" fillId="33" borderId="13" xfId="0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34" borderId="14" xfId="0" applyFont="1" applyFill="1" applyBorder="1" applyAlignment="1">
      <alignment horizontal="left" vertical="center"/>
    </xf>
    <xf numFmtId="0" fontId="12" fillId="34" borderId="10" xfId="0" applyFont="1" applyFill="1" applyBorder="1" applyAlignment="1">
      <alignment horizontal="left" vertical="center"/>
    </xf>
    <xf numFmtId="0" fontId="12" fillId="34" borderId="11" xfId="0" applyFont="1" applyFill="1" applyBorder="1" applyAlignment="1">
      <alignment horizontal="left" vertical="center"/>
    </xf>
    <xf numFmtId="0" fontId="12" fillId="34" borderId="23" xfId="0" applyFont="1" applyFill="1" applyBorder="1" applyAlignment="1">
      <alignment horizontal="left" vertical="center"/>
    </xf>
    <xf numFmtId="173" fontId="12" fillId="34" borderId="12" xfId="0" applyNumberFormat="1" applyFont="1" applyFill="1" applyBorder="1" applyAlignment="1">
      <alignment horizontal="left" vertical="center" wrapText="1"/>
    </xf>
    <xf numFmtId="1" fontId="12" fillId="34" borderId="11" xfId="0" applyNumberFormat="1" applyFont="1" applyFill="1" applyBorder="1" applyAlignment="1">
      <alignment horizontal="left" vertical="center" wrapText="1"/>
    </xf>
    <xf numFmtId="179" fontId="12" fillId="34" borderId="12" xfId="0" applyNumberFormat="1" applyFont="1" applyFill="1" applyBorder="1" applyAlignment="1">
      <alignment horizontal="left" vertical="center" wrapText="1"/>
    </xf>
    <xf numFmtId="179" fontId="12" fillId="34" borderId="69" xfId="0" applyNumberFormat="1" applyFont="1" applyFill="1" applyBorder="1" applyAlignment="1">
      <alignment horizontal="left" vertical="center" wrapText="1"/>
    </xf>
    <xf numFmtId="1" fontId="12" fillId="34" borderId="23" xfId="0" applyNumberFormat="1" applyFont="1" applyFill="1" applyBorder="1" applyAlignment="1">
      <alignment horizontal="left" vertical="center" wrapText="1"/>
    </xf>
    <xf numFmtId="49" fontId="12" fillId="34" borderId="11" xfId="0" applyNumberFormat="1" applyFont="1" applyFill="1" applyBorder="1" applyAlignment="1">
      <alignment horizontal="center" vertical="center" wrapText="1"/>
    </xf>
    <xf numFmtId="4" fontId="6" fillId="34" borderId="12" xfId="0" applyNumberFormat="1" applyFont="1" applyFill="1" applyBorder="1" applyAlignment="1">
      <alignment horizontal="left" vertical="center" wrapText="1"/>
    </xf>
    <xf numFmtId="1" fontId="6" fillId="34" borderId="11" xfId="0" applyNumberFormat="1" applyFont="1" applyFill="1" applyBorder="1" applyAlignment="1">
      <alignment horizontal="left" vertical="center" wrapText="1"/>
    </xf>
    <xf numFmtId="179" fontId="6" fillId="34" borderId="12" xfId="0" applyNumberFormat="1" applyFont="1" applyFill="1" applyBorder="1" applyAlignment="1">
      <alignment horizontal="left" vertical="center" wrapText="1"/>
    </xf>
    <xf numFmtId="49" fontId="6" fillId="34" borderId="12" xfId="0" applyNumberFormat="1" applyFont="1" applyFill="1" applyBorder="1" applyAlignment="1">
      <alignment horizontal="left" vertical="center" wrapText="1"/>
    </xf>
    <xf numFmtId="49" fontId="6" fillId="34" borderId="11" xfId="0" applyNumberFormat="1" applyFont="1" applyFill="1" applyBorder="1" applyAlignment="1">
      <alignment horizontal="left" vertical="center" wrapText="1"/>
    </xf>
    <xf numFmtId="0" fontId="66" fillId="0" borderId="47" xfId="0" applyFont="1" applyFill="1" applyBorder="1" applyAlignment="1">
      <alignment horizontal="left" vertical="center"/>
    </xf>
    <xf numFmtId="0" fontId="14" fillId="0" borderId="39" xfId="0" applyFont="1" applyFill="1" applyBorder="1" applyAlignment="1">
      <alignment horizontal="left" vertical="center"/>
    </xf>
    <xf numFmtId="0" fontId="14" fillId="0" borderId="48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14" fillId="0" borderId="45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37" xfId="0" applyFont="1" applyFill="1" applyBorder="1" applyAlignment="1">
      <alignment horizontal="left" vertical="center"/>
    </xf>
    <xf numFmtId="0" fontId="14" fillId="0" borderId="46" xfId="0" applyFont="1" applyFill="1" applyBorder="1" applyAlignment="1">
      <alignment horizontal="left" vertical="center"/>
    </xf>
    <xf numFmtId="0" fontId="14" fillId="0" borderId="38" xfId="0" applyFont="1" applyFill="1" applyBorder="1" applyAlignment="1">
      <alignment horizontal="left" vertical="center"/>
    </xf>
    <xf numFmtId="0" fontId="14" fillId="0" borderId="34" xfId="0" applyFont="1" applyFill="1" applyBorder="1" applyAlignment="1">
      <alignment horizontal="left" vertical="center"/>
    </xf>
    <xf numFmtId="0" fontId="9" fillId="0" borderId="45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37" xfId="0" applyFont="1" applyFill="1" applyBorder="1" applyAlignment="1">
      <alignment horizontal="left" vertical="center"/>
    </xf>
    <xf numFmtId="0" fontId="8" fillId="0" borderId="45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37" xfId="0" applyFont="1" applyFill="1" applyBorder="1" applyAlignment="1">
      <alignment horizontal="left" vertical="center" wrapText="1"/>
    </xf>
    <xf numFmtId="49" fontId="5" fillId="33" borderId="13" xfId="0" applyNumberFormat="1" applyFont="1" applyFill="1" applyBorder="1" applyAlignment="1">
      <alignment horizontal="left" vertical="center"/>
    </xf>
    <xf numFmtId="49" fontId="5" fillId="33" borderId="14" xfId="0" applyNumberFormat="1" applyFont="1" applyFill="1" applyBorder="1" applyAlignment="1">
      <alignment horizontal="left" vertical="center"/>
    </xf>
    <xf numFmtId="49" fontId="5" fillId="33" borderId="75" xfId="0" applyNumberFormat="1" applyFont="1" applyFill="1" applyBorder="1" applyAlignment="1">
      <alignment horizontal="left" vertical="center"/>
    </xf>
    <xf numFmtId="49" fontId="5" fillId="33" borderId="15" xfId="0" applyNumberFormat="1" applyFont="1" applyFill="1" applyBorder="1" applyAlignment="1">
      <alignment horizontal="left" vertical="center"/>
    </xf>
    <xf numFmtId="1" fontId="9" fillId="0" borderId="11" xfId="0" applyNumberFormat="1" applyFont="1" applyFill="1" applyBorder="1" applyAlignment="1">
      <alignment horizontal="left" vertical="center"/>
    </xf>
    <xf numFmtId="1" fontId="9" fillId="0" borderId="11" xfId="0" applyNumberFormat="1" applyFont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49" fontId="5" fillId="33" borderId="0" xfId="0" applyNumberFormat="1" applyFont="1" applyFill="1" applyBorder="1" applyAlignment="1">
      <alignment horizontal="left" vertical="center"/>
    </xf>
    <xf numFmtId="49" fontId="5" fillId="33" borderId="12" xfId="0" applyNumberFormat="1" applyFont="1" applyFill="1" applyBorder="1" applyAlignment="1">
      <alignment horizontal="left" vertical="center"/>
    </xf>
    <xf numFmtId="49" fontId="5" fillId="33" borderId="11" xfId="0" applyNumberFormat="1" applyFont="1" applyFill="1" applyBorder="1" applyAlignment="1">
      <alignment horizontal="left" vertical="center"/>
    </xf>
    <xf numFmtId="49" fontId="5" fillId="33" borderId="16" xfId="0" applyNumberFormat="1" applyFont="1" applyFill="1" applyBorder="1" applyAlignment="1">
      <alignment horizontal="left" vertical="center"/>
    </xf>
    <xf numFmtId="1" fontId="9" fillId="36" borderId="11" xfId="0" applyNumberFormat="1" applyFont="1" applyFill="1" applyBorder="1" applyAlignment="1">
      <alignment horizontal="left" vertical="center"/>
    </xf>
    <xf numFmtId="0" fontId="6" fillId="36" borderId="11" xfId="0" applyFont="1" applyFill="1" applyBorder="1" applyAlignment="1">
      <alignment horizontal="left" vertical="center"/>
    </xf>
    <xf numFmtId="0" fontId="6" fillId="36" borderId="16" xfId="0" applyFont="1" applyFill="1" applyBorder="1" applyAlignment="1">
      <alignment horizontal="left" vertical="center"/>
    </xf>
    <xf numFmtId="1" fontId="9" fillId="0" borderId="16" xfId="0" applyNumberFormat="1" applyFont="1" applyFill="1" applyBorder="1" applyAlignment="1">
      <alignment horizontal="left" vertical="center"/>
    </xf>
    <xf numFmtId="1" fontId="9" fillId="36" borderId="16" xfId="0" applyNumberFormat="1" applyFont="1" applyFill="1" applyBorder="1" applyAlignment="1">
      <alignment horizontal="left" vertical="center"/>
    </xf>
    <xf numFmtId="179" fontId="6" fillId="34" borderId="12" xfId="0" applyNumberFormat="1" applyFont="1" applyFill="1" applyBorder="1" applyAlignment="1">
      <alignment horizontal="left" vertical="center"/>
    </xf>
    <xf numFmtId="1" fontId="6" fillId="34" borderId="11" xfId="0" applyNumberFormat="1" applyFont="1" applyFill="1" applyBorder="1" applyAlignment="1">
      <alignment horizontal="left" vertical="center"/>
    </xf>
    <xf numFmtId="1" fontId="6" fillId="36" borderId="11" xfId="0" applyNumberFormat="1" applyFont="1" applyFill="1" applyBorder="1" applyAlignment="1">
      <alignment horizontal="left" vertical="center"/>
    </xf>
    <xf numFmtId="1" fontId="6" fillId="36" borderId="10" xfId="0" applyNumberFormat="1" applyFont="1" applyFill="1" applyBorder="1" applyAlignment="1">
      <alignment horizontal="left" vertical="center"/>
    </xf>
    <xf numFmtId="0" fontId="9" fillId="33" borderId="11" xfId="0" applyFont="1" applyFill="1" applyBorder="1" applyAlignment="1">
      <alignment horizontal="left" vertical="center"/>
    </xf>
    <xf numFmtId="0" fontId="8" fillId="33" borderId="11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left" vertical="center"/>
    </xf>
    <xf numFmtId="0" fontId="6" fillId="33" borderId="16" xfId="0" applyFont="1" applyFill="1" applyBorder="1" applyAlignment="1">
      <alignment horizontal="left" vertical="center"/>
    </xf>
    <xf numFmtId="0" fontId="6" fillId="36" borderId="22" xfId="0" applyFont="1" applyFill="1" applyBorder="1" applyAlignment="1">
      <alignment horizontal="left" vertical="center"/>
    </xf>
    <xf numFmtId="0" fontId="6" fillId="36" borderId="27" xfId="0" applyFont="1" applyFill="1" applyBorder="1" applyAlignment="1">
      <alignment horizontal="left" vertical="center"/>
    </xf>
    <xf numFmtId="0" fontId="6" fillId="36" borderId="70" xfId="0" applyFont="1" applyFill="1" applyBorder="1" applyAlignment="1">
      <alignment horizontal="left" vertical="center"/>
    </xf>
    <xf numFmtId="0" fontId="6" fillId="36" borderId="76" xfId="0" applyFont="1" applyFill="1" applyBorder="1" applyAlignment="1">
      <alignment horizontal="left" vertical="center"/>
    </xf>
    <xf numFmtId="0" fontId="6" fillId="36" borderId="26" xfId="0" applyFont="1" applyFill="1" applyBorder="1" applyAlignment="1">
      <alignment horizontal="left" vertical="center"/>
    </xf>
    <xf numFmtId="0" fontId="6" fillId="36" borderId="68" xfId="0" applyFont="1" applyFill="1" applyBorder="1" applyAlignment="1">
      <alignment horizontal="left" vertical="center"/>
    </xf>
    <xf numFmtId="1" fontId="6" fillId="36" borderId="14" xfId="0" applyNumberFormat="1" applyFont="1" applyFill="1" applyBorder="1" applyAlignment="1">
      <alignment horizontal="left" vertical="center"/>
    </xf>
    <xf numFmtId="1" fontId="6" fillId="36" borderId="53" xfId="0" applyNumberFormat="1" applyFont="1" applyFill="1" applyBorder="1" applyAlignment="1">
      <alignment horizontal="left" vertical="center"/>
    </xf>
    <xf numFmtId="49" fontId="5" fillId="33" borderId="13" xfId="0" applyNumberFormat="1" applyFont="1" applyFill="1" applyBorder="1" applyAlignment="1">
      <alignment horizontal="left" vertical="center" wrapText="1"/>
    </xf>
    <xf numFmtId="0" fontId="9" fillId="33" borderId="53" xfId="0" applyFont="1" applyFill="1" applyBorder="1" applyAlignment="1">
      <alignment horizontal="left" vertical="center"/>
    </xf>
    <xf numFmtId="179" fontId="6" fillId="34" borderId="21" xfId="0" applyNumberFormat="1" applyFont="1" applyFill="1" applyBorder="1" applyAlignment="1">
      <alignment horizontal="left" vertical="center"/>
    </xf>
    <xf numFmtId="1" fontId="6" fillId="34" borderId="22" xfId="0" applyNumberFormat="1" applyFont="1" applyFill="1" applyBorder="1" applyAlignment="1">
      <alignment horizontal="left" vertical="center" wrapText="1"/>
    </xf>
    <xf numFmtId="1" fontId="6" fillId="36" borderId="22" xfId="0" applyNumberFormat="1" applyFont="1" applyFill="1" applyBorder="1" applyAlignment="1">
      <alignment horizontal="left" vertical="center"/>
    </xf>
    <xf numFmtId="179" fontId="6" fillId="34" borderId="69" xfId="0" applyNumberFormat="1" applyFont="1" applyFill="1" applyBorder="1" applyAlignment="1">
      <alignment horizontal="left" vertical="center"/>
    </xf>
    <xf numFmtId="1" fontId="6" fillId="34" borderId="23" xfId="0" applyNumberFormat="1" applyFont="1" applyFill="1" applyBorder="1" applyAlignment="1">
      <alignment horizontal="left" vertical="center" wrapText="1"/>
    </xf>
    <xf numFmtId="1" fontId="6" fillId="36" borderId="23" xfId="0" applyNumberFormat="1" applyFont="1" applyFill="1" applyBorder="1" applyAlignment="1">
      <alignment horizontal="left" vertical="center"/>
    </xf>
    <xf numFmtId="1" fontId="6" fillId="36" borderId="24" xfId="0" applyNumberFormat="1" applyFont="1" applyFill="1" applyBorder="1" applyAlignment="1">
      <alignment horizontal="left" vertical="center"/>
    </xf>
    <xf numFmtId="1" fontId="6" fillId="36" borderId="74" xfId="0" applyNumberFormat="1" applyFont="1" applyFill="1" applyBorder="1" applyAlignment="1">
      <alignment horizontal="left" vertical="center"/>
    </xf>
    <xf numFmtId="1" fontId="6" fillId="36" borderId="77" xfId="0" applyNumberFormat="1" applyFont="1" applyFill="1" applyBorder="1" applyAlignment="1">
      <alignment horizontal="left" vertical="center"/>
    </xf>
    <xf numFmtId="0" fontId="6" fillId="36" borderId="64" xfId="0" applyFont="1" applyFill="1" applyBorder="1" applyAlignment="1">
      <alignment horizontal="left" vertical="center"/>
    </xf>
    <xf numFmtId="0" fontId="6" fillId="36" borderId="78" xfId="0" applyFont="1" applyFill="1" applyBorder="1" applyAlignment="1">
      <alignment horizontal="left" vertical="center"/>
    </xf>
    <xf numFmtId="179" fontId="5" fillId="36" borderId="0" xfId="0" applyNumberFormat="1" applyFont="1" applyFill="1" applyBorder="1" applyAlignment="1">
      <alignment horizontal="left" vertical="center"/>
    </xf>
    <xf numFmtId="1" fontId="6" fillId="36" borderId="0" xfId="0" applyNumberFormat="1" applyFont="1" applyFill="1" applyBorder="1" applyAlignment="1">
      <alignment horizontal="left" vertical="center" wrapText="1"/>
    </xf>
    <xf numFmtId="1" fontId="6" fillId="36" borderId="0" xfId="0" applyNumberFormat="1" applyFont="1" applyFill="1" applyBorder="1" applyAlignment="1">
      <alignment horizontal="left" vertical="center"/>
    </xf>
    <xf numFmtId="0" fontId="9" fillId="36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left" vertical="center"/>
    </xf>
    <xf numFmtId="0" fontId="15" fillId="0" borderId="45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1" fontId="12" fillId="0" borderId="0" xfId="0" applyNumberFormat="1" applyFont="1" applyFill="1" applyBorder="1" applyAlignment="1">
      <alignment horizontal="left" vertical="center" wrapText="1"/>
    </xf>
    <xf numFmtId="0" fontId="12" fillId="0" borderId="37" xfId="0" applyFont="1" applyFill="1" applyBorder="1" applyAlignment="1">
      <alignment horizontal="left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49" fontId="12" fillId="32" borderId="12" xfId="0" applyNumberFormat="1" applyFont="1" applyFill="1" applyBorder="1" applyAlignment="1">
      <alignment horizontal="center" vertical="center"/>
    </xf>
    <xf numFmtId="0" fontId="12" fillId="32" borderId="12" xfId="0" applyFont="1" applyFill="1" applyBorder="1" applyAlignment="1">
      <alignment horizontal="center" vertical="center" wrapText="1"/>
    </xf>
    <xf numFmtId="49" fontId="12" fillId="32" borderId="16" xfId="0" applyNumberFormat="1" applyFont="1" applyFill="1" applyBorder="1" applyAlignment="1">
      <alignment horizontal="center" vertical="center" wrapText="1"/>
    </xf>
    <xf numFmtId="49" fontId="15" fillId="33" borderId="75" xfId="0" applyNumberFormat="1" applyFont="1" applyFill="1" applyBorder="1" applyAlignment="1">
      <alignment horizontal="left" vertical="center"/>
    </xf>
    <xf numFmtId="1" fontId="15" fillId="33" borderId="75" xfId="0" applyNumberFormat="1" applyFont="1" applyFill="1" applyBorder="1" applyAlignment="1">
      <alignment horizontal="left" vertical="center"/>
    </xf>
    <xf numFmtId="49" fontId="15" fillId="33" borderId="55" xfId="0" applyNumberFormat="1" applyFont="1" applyFill="1" applyBorder="1" applyAlignment="1">
      <alignment horizontal="left" vertical="center"/>
    </xf>
    <xf numFmtId="0" fontId="12" fillId="33" borderId="11" xfId="0" applyFont="1" applyFill="1" applyBorder="1" applyAlignment="1">
      <alignment horizontal="left" vertical="center"/>
    </xf>
    <xf numFmtId="0" fontId="12" fillId="33" borderId="22" xfId="0" applyFont="1" applyFill="1" applyBorder="1" applyAlignment="1">
      <alignment horizontal="left" vertical="center"/>
    </xf>
    <xf numFmtId="0" fontId="15" fillId="33" borderId="11" xfId="0" applyFont="1" applyFill="1" applyBorder="1" applyAlignment="1">
      <alignment horizontal="left" vertical="center"/>
    </xf>
    <xf numFmtId="0" fontId="15" fillId="33" borderId="16" xfId="0" applyFont="1" applyFill="1" applyBorder="1" applyAlignment="1">
      <alignment horizontal="left" vertical="center"/>
    </xf>
    <xf numFmtId="4" fontId="12" fillId="34" borderId="12" xfId="0" applyNumberFormat="1" applyFont="1" applyFill="1" applyBorder="1" applyAlignment="1">
      <alignment horizontal="left" vertical="center"/>
    </xf>
    <xf numFmtId="1" fontId="12" fillId="34" borderId="10" xfId="0" applyNumberFormat="1" applyFont="1" applyFill="1" applyBorder="1" applyAlignment="1">
      <alignment horizontal="left" vertical="center" wrapText="1"/>
    </xf>
    <xf numFmtId="179" fontId="12" fillId="34" borderId="12" xfId="0" applyNumberFormat="1" applyFont="1" applyFill="1" applyBorder="1" applyAlignment="1">
      <alignment horizontal="left" vertical="center"/>
    </xf>
    <xf numFmtId="1" fontId="12" fillId="34" borderId="10" xfId="0" applyNumberFormat="1" applyFont="1" applyFill="1" applyBorder="1" applyAlignment="1">
      <alignment horizontal="left" vertical="center"/>
    </xf>
    <xf numFmtId="1" fontId="12" fillId="0" borderId="53" xfId="0" applyNumberFormat="1" applyFont="1" applyFill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49" fontId="15" fillId="33" borderId="0" xfId="0" applyNumberFormat="1" applyFont="1" applyFill="1" applyBorder="1" applyAlignment="1">
      <alignment horizontal="left" vertical="center"/>
    </xf>
    <xf numFmtId="1" fontId="15" fillId="33" borderId="0" xfId="0" applyNumberFormat="1" applyFont="1" applyFill="1" applyBorder="1" applyAlignment="1">
      <alignment horizontal="left" vertical="center"/>
    </xf>
    <xf numFmtId="49" fontId="15" fillId="33" borderId="37" xfId="0" applyNumberFormat="1" applyFont="1" applyFill="1" applyBorder="1" applyAlignment="1">
      <alignment horizontal="left" vertical="center"/>
    </xf>
    <xf numFmtId="179" fontId="12" fillId="34" borderId="69" xfId="0" applyNumberFormat="1" applyFont="1" applyFill="1" applyBorder="1" applyAlignment="1">
      <alignment horizontal="left" vertical="center"/>
    </xf>
    <xf numFmtId="1" fontId="12" fillId="34" borderId="24" xfId="0" applyNumberFormat="1" applyFont="1" applyFill="1" applyBorder="1" applyAlignment="1">
      <alignment horizontal="left" vertical="center"/>
    </xf>
    <xf numFmtId="1" fontId="12" fillId="0" borderId="23" xfId="0" applyNumberFormat="1" applyFont="1" applyBorder="1" applyAlignment="1">
      <alignment horizontal="left" vertical="center"/>
    </xf>
    <xf numFmtId="1" fontId="12" fillId="0" borderId="77" xfId="0" applyNumberFormat="1" applyFont="1" applyFill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5" fillId="0" borderId="37" xfId="0" applyFont="1" applyFill="1" applyBorder="1" applyAlignment="1">
      <alignment horizontal="left" vertical="center" wrapText="1"/>
    </xf>
    <xf numFmtId="0" fontId="12" fillId="33" borderId="70" xfId="0" applyFont="1" applyFill="1" applyBorder="1" applyAlignment="1">
      <alignment horizontal="left" vertical="center"/>
    </xf>
    <xf numFmtId="1" fontId="15" fillId="33" borderId="70" xfId="0" applyNumberFormat="1" applyFont="1" applyFill="1" applyBorder="1" applyAlignment="1">
      <alignment horizontal="left" vertical="center"/>
    </xf>
    <xf numFmtId="0" fontId="15" fillId="33" borderId="76" xfId="0" applyFont="1" applyFill="1" applyBorder="1" applyAlignment="1">
      <alignment horizontal="left" vertical="center"/>
    </xf>
    <xf numFmtId="1" fontId="12" fillId="36" borderId="10" xfId="0" applyNumberFormat="1" applyFont="1" applyFill="1" applyBorder="1" applyAlignment="1">
      <alignment horizontal="left" vertical="center"/>
    </xf>
    <xf numFmtId="1" fontId="12" fillId="36" borderId="15" xfId="0" applyNumberFormat="1" applyFont="1" applyFill="1" applyBorder="1" applyAlignment="1">
      <alignment horizontal="left" vertical="center"/>
    </xf>
    <xf numFmtId="49" fontId="12" fillId="32" borderId="10" xfId="0" applyNumberFormat="1" applyFont="1" applyFill="1" applyBorder="1" applyAlignment="1">
      <alignment horizontal="center" vertical="center"/>
    </xf>
    <xf numFmtId="49" fontId="12" fillId="32" borderId="15" xfId="0" applyNumberFormat="1" applyFont="1" applyFill="1" applyBorder="1" applyAlignment="1">
      <alignment horizontal="center" vertical="center"/>
    </xf>
    <xf numFmtId="49" fontId="15" fillId="33" borderId="60" xfId="0" applyNumberFormat="1" applyFont="1" applyFill="1" applyBorder="1" applyAlignment="1">
      <alignment horizontal="left" vertical="center"/>
    </xf>
    <xf numFmtId="1" fontId="12" fillId="0" borderId="16" xfId="0" applyNumberFormat="1" applyFont="1" applyFill="1" applyBorder="1" applyAlignment="1">
      <alignment horizontal="left" vertical="center"/>
    </xf>
    <xf numFmtId="1" fontId="12" fillId="0" borderId="10" xfId="0" applyNumberFormat="1" applyFont="1" applyFill="1" applyBorder="1" applyAlignment="1">
      <alignment horizontal="left" vertical="center"/>
    </xf>
    <xf numFmtId="1" fontId="12" fillId="0" borderId="15" xfId="0" applyNumberFormat="1" applyFont="1" applyFill="1" applyBorder="1" applyAlignment="1">
      <alignment horizontal="left" vertical="center"/>
    </xf>
    <xf numFmtId="49" fontId="15" fillId="33" borderId="59" xfId="0" applyNumberFormat="1" applyFont="1" applyFill="1" applyBorder="1" applyAlignment="1">
      <alignment horizontal="left" vertical="center"/>
    </xf>
    <xf numFmtId="1" fontId="12" fillId="0" borderId="15" xfId="0" applyNumberFormat="1" applyFont="1" applyFill="1" applyBorder="1" applyAlignment="1">
      <alignment horizontal="left" vertical="center"/>
    </xf>
    <xf numFmtId="1" fontId="12" fillId="0" borderId="15" xfId="0" applyNumberFormat="1" applyFont="1" applyFill="1" applyBorder="1" applyAlignment="1">
      <alignment horizontal="left" vertical="center" wrapText="1"/>
    </xf>
    <xf numFmtId="179" fontId="12" fillId="34" borderId="21" xfId="0" applyNumberFormat="1" applyFont="1" applyFill="1" applyBorder="1" applyAlignment="1">
      <alignment horizontal="left" vertical="center" wrapText="1"/>
    </xf>
    <xf numFmtId="1" fontId="12" fillId="34" borderId="54" xfId="0" applyNumberFormat="1" applyFont="1" applyFill="1" applyBorder="1" applyAlignment="1">
      <alignment horizontal="left" vertical="center" wrapText="1"/>
    </xf>
    <xf numFmtId="1" fontId="12" fillId="0" borderId="0" xfId="0" applyNumberFormat="1" applyFont="1" applyBorder="1" applyAlignment="1">
      <alignment horizontal="left" vertical="center"/>
    </xf>
    <xf numFmtId="1" fontId="15" fillId="33" borderId="26" xfId="0" applyNumberFormat="1" applyFont="1" applyFill="1" applyBorder="1" applyAlignment="1">
      <alignment horizontal="left" vertical="center"/>
    </xf>
    <xf numFmtId="179" fontId="12" fillId="34" borderId="73" xfId="0" applyNumberFormat="1" applyFont="1" applyFill="1" applyBorder="1" applyAlignment="1">
      <alignment horizontal="left" vertical="center" wrapText="1"/>
    </xf>
    <xf numFmtId="1" fontId="12" fillId="34" borderId="56" xfId="0" applyNumberFormat="1" applyFont="1" applyFill="1" applyBorder="1" applyAlignment="1">
      <alignment horizontal="left" vertical="center" wrapText="1"/>
    </xf>
    <xf numFmtId="1" fontId="12" fillId="0" borderId="38" xfId="0" applyNumberFormat="1" applyFont="1" applyFill="1" applyBorder="1" applyAlignment="1">
      <alignment horizontal="left" vertical="center"/>
    </xf>
    <xf numFmtId="1" fontId="12" fillId="0" borderId="34" xfId="0" applyNumberFormat="1" applyFont="1" applyFill="1" applyBorder="1" applyAlignment="1">
      <alignment horizontal="left" vertical="center"/>
    </xf>
    <xf numFmtId="1" fontId="12" fillId="34" borderId="24" xfId="0" applyNumberFormat="1" applyFont="1" applyFill="1" applyBorder="1" applyAlignment="1">
      <alignment horizontal="left" vertical="center" wrapText="1"/>
    </xf>
    <xf numFmtId="3" fontId="12" fillId="0" borderId="63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left" vertical="center" wrapText="1"/>
    </xf>
    <xf numFmtId="1" fontId="12" fillId="0" borderId="53" xfId="0" applyNumberFormat="1" applyFont="1" applyFill="1" applyBorder="1" applyAlignment="1">
      <alignment horizontal="left" vertical="center"/>
    </xf>
    <xf numFmtId="3" fontId="12" fillId="0" borderId="53" xfId="0" applyNumberFormat="1" applyFont="1" applyFill="1" applyBorder="1" applyAlignment="1">
      <alignment horizontal="left" vertical="center"/>
    </xf>
    <xf numFmtId="3" fontId="12" fillId="0" borderId="77" xfId="0" applyNumberFormat="1" applyFont="1" applyFill="1" applyBorder="1" applyAlignment="1">
      <alignment horizontal="left" vertical="center"/>
    </xf>
    <xf numFmtId="3" fontId="12" fillId="0" borderId="23" xfId="0" applyNumberFormat="1" applyFont="1" applyFill="1" applyBorder="1" applyAlignment="1">
      <alignment horizontal="left" vertical="center"/>
    </xf>
    <xf numFmtId="3" fontId="12" fillId="0" borderId="30" xfId="0" applyNumberFormat="1" applyFont="1" applyFill="1" applyBorder="1" applyAlignment="1">
      <alignment horizontal="left" vertical="center"/>
    </xf>
    <xf numFmtId="49" fontId="12" fillId="32" borderId="53" xfId="0" applyNumberFormat="1" applyFont="1" applyFill="1" applyBorder="1" applyAlignment="1">
      <alignment horizontal="center" vertical="center" wrapText="1"/>
    </xf>
    <xf numFmtId="49" fontId="12" fillId="32" borderId="16" xfId="0" applyNumberFormat="1" applyFont="1" applyFill="1" applyBorder="1" applyAlignment="1">
      <alignment horizontal="center" vertical="center" wrapText="1"/>
    </xf>
    <xf numFmtId="49" fontId="15" fillId="33" borderId="22" xfId="0" applyNumberFormat="1" applyFont="1" applyFill="1" applyBorder="1" applyAlignment="1">
      <alignment horizontal="left" vertical="center"/>
    </xf>
    <xf numFmtId="3" fontId="12" fillId="0" borderId="10" xfId="0" applyNumberFormat="1" applyFont="1" applyFill="1" applyBorder="1" applyAlignment="1">
      <alignment horizontal="left" vertical="center"/>
    </xf>
    <xf numFmtId="3" fontId="12" fillId="0" borderId="53" xfId="0" applyNumberFormat="1" applyFont="1" applyFill="1" applyBorder="1" applyAlignment="1">
      <alignment horizontal="left" vertical="center"/>
    </xf>
    <xf numFmtId="4" fontId="12" fillId="0" borderId="53" xfId="0" applyNumberFormat="1" applyFont="1" applyFill="1" applyBorder="1" applyAlignment="1">
      <alignment horizontal="left" vertical="center"/>
    </xf>
    <xf numFmtId="4" fontId="12" fillId="0" borderId="16" xfId="0" applyNumberFormat="1" applyFont="1" applyFill="1" applyBorder="1" applyAlignment="1">
      <alignment horizontal="left" vertical="center"/>
    </xf>
    <xf numFmtId="49" fontId="15" fillId="33" borderId="49" xfId="0" applyNumberFormat="1" applyFont="1" applyFill="1" applyBorder="1" applyAlignment="1">
      <alignment horizontal="left" vertical="center"/>
    </xf>
    <xf numFmtId="49" fontId="15" fillId="33" borderId="70" xfId="0" applyNumberFormat="1" applyFont="1" applyFill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1" fontId="12" fillId="0" borderId="10" xfId="0" applyNumberFormat="1" applyFont="1" applyBorder="1" applyAlignment="1">
      <alignment horizontal="left" vertical="center"/>
    </xf>
    <xf numFmtId="1" fontId="12" fillId="0" borderId="53" xfId="0" applyNumberFormat="1" applyFont="1" applyBorder="1" applyAlignment="1">
      <alignment horizontal="left" vertical="center"/>
    </xf>
    <xf numFmtId="49" fontId="15" fillId="33" borderId="25" xfId="0" applyNumberFormat="1" applyFont="1" applyFill="1" applyBorder="1" applyAlignment="1">
      <alignment horizontal="left" vertical="center"/>
    </xf>
    <xf numFmtId="0" fontId="12" fillId="33" borderId="26" xfId="0" applyFont="1" applyFill="1" applyBorder="1" applyAlignment="1">
      <alignment horizontal="left" vertical="center"/>
    </xf>
    <xf numFmtId="0" fontId="15" fillId="33" borderId="68" xfId="0" applyFont="1" applyFill="1" applyBorder="1" applyAlignment="1">
      <alignment horizontal="left" vertical="center"/>
    </xf>
    <xf numFmtId="1" fontId="12" fillId="0" borderId="24" xfId="0" applyNumberFormat="1" applyFont="1" applyFill="1" applyBorder="1" applyAlignment="1">
      <alignment horizontal="left" vertical="center"/>
    </xf>
    <xf numFmtId="1" fontId="12" fillId="0" borderId="63" xfId="0" applyNumberFormat="1" applyFont="1" applyFill="1" applyBorder="1" applyAlignment="1">
      <alignment horizontal="left" vertical="center"/>
    </xf>
    <xf numFmtId="1" fontId="12" fillId="0" borderId="24" xfId="0" applyNumberFormat="1" applyFont="1" applyBorder="1" applyAlignment="1">
      <alignment horizontal="left" vertical="center"/>
    </xf>
    <xf numFmtId="1" fontId="12" fillId="0" borderId="77" xfId="0" applyNumberFormat="1" applyFont="1" applyBorder="1" applyAlignment="1">
      <alignment horizontal="left" vertical="center"/>
    </xf>
    <xf numFmtId="4" fontId="12" fillId="0" borderId="77" xfId="0" applyNumberFormat="1" applyFont="1" applyFill="1" applyBorder="1" applyAlignment="1">
      <alignment horizontal="left" vertical="center"/>
    </xf>
    <xf numFmtId="4" fontId="12" fillId="0" borderId="30" xfId="0" applyNumberFormat="1" applyFont="1" applyFill="1" applyBorder="1" applyAlignment="1">
      <alignment horizontal="left" vertical="center"/>
    </xf>
    <xf numFmtId="1" fontId="12" fillId="0" borderId="0" xfId="0" applyNumberFormat="1" applyFont="1" applyFill="1" applyAlignment="1">
      <alignment horizontal="left" vertical="center"/>
    </xf>
    <xf numFmtId="0" fontId="15" fillId="0" borderId="45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horizontal="center" vertical="center" wrapText="1"/>
    </xf>
    <xf numFmtId="4" fontId="12" fillId="34" borderId="25" xfId="0" applyNumberFormat="1" applyFont="1" applyFill="1" applyBorder="1" applyAlignment="1">
      <alignment horizontal="left" vertical="center" wrapText="1"/>
    </xf>
    <xf numFmtId="49" fontId="12" fillId="34" borderId="11" xfId="0" applyNumberFormat="1" applyFont="1" applyFill="1" applyBorder="1" applyAlignment="1">
      <alignment horizontal="left" vertical="center" wrapText="1"/>
    </xf>
    <xf numFmtId="1" fontId="12" fillId="0" borderId="53" xfId="0" applyNumberFormat="1" applyFont="1" applyBorder="1" applyAlignment="1">
      <alignment horizontal="left" vertical="center"/>
    </xf>
    <xf numFmtId="1" fontId="12" fillId="0" borderId="10" xfId="0" applyNumberFormat="1" applyFont="1" applyBorder="1" applyAlignment="1">
      <alignment horizontal="left" vertical="center"/>
    </xf>
    <xf numFmtId="4" fontId="12" fillId="34" borderId="12" xfId="0" applyNumberFormat="1" applyFont="1" applyFill="1" applyBorder="1" applyAlignment="1">
      <alignment horizontal="left" vertical="center" wrapText="1"/>
    </xf>
    <xf numFmtId="0" fontId="12" fillId="33" borderId="16" xfId="0" applyFont="1" applyFill="1" applyBorder="1" applyAlignment="1">
      <alignment horizontal="left" vertical="center"/>
    </xf>
    <xf numFmtId="179" fontId="12" fillId="34" borderId="25" xfId="0" applyNumberFormat="1" applyFont="1" applyFill="1" applyBorder="1" applyAlignment="1">
      <alignment horizontal="left" vertical="center" wrapText="1"/>
    </xf>
    <xf numFmtId="1" fontId="12" fillId="36" borderId="11" xfId="0" applyNumberFormat="1" applyFont="1" applyFill="1" applyBorder="1" applyAlignment="1">
      <alignment horizontal="left" vertical="center"/>
    </xf>
    <xf numFmtId="1" fontId="12" fillId="36" borderId="16" xfId="0" applyNumberFormat="1" applyFont="1" applyFill="1" applyBorder="1" applyAlignment="1">
      <alignment horizontal="left" vertical="center"/>
    </xf>
    <xf numFmtId="49" fontId="15" fillId="33" borderId="61" xfId="0" applyNumberFormat="1" applyFont="1" applyFill="1" applyBorder="1" applyAlignment="1">
      <alignment horizontal="left" vertical="center"/>
    </xf>
    <xf numFmtId="0" fontId="12" fillId="33" borderId="53" xfId="0" applyFont="1" applyFill="1" applyBorder="1" applyAlignment="1">
      <alignment horizontal="left" vertical="center"/>
    </xf>
    <xf numFmtId="1" fontId="12" fillId="33" borderId="26" xfId="0" applyNumberFormat="1" applyFont="1" applyFill="1" applyBorder="1" applyAlignment="1">
      <alignment horizontal="left" vertical="center"/>
    </xf>
    <xf numFmtId="0" fontId="12" fillId="33" borderId="68" xfId="0" applyFont="1" applyFill="1" applyBorder="1" applyAlignment="1">
      <alignment horizontal="left" vertical="center"/>
    </xf>
    <xf numFmtId="1" fontId="12" fillId="36" borderId="10" xfId="0" applyNumberFormat="1" applyFont="1" applyFill="1" applyBorder="1" applyAlignment="1">
      <alignment horizontal="left" vertical="center"/>
    </xf>
    <xf numFmtId="184" fontId="12" fillId="0" borderId="11" xfId="71" applyNumberFormat="1" applyFont="1" applyBorder="1" applyAlignment="1">
      <alignment horizontal="left" vertical="center"/>
    </xf>
    <xf numFmtId="184" fontId="12" fillId="0" borderId="16" xfId="71" applyNumberFormat="1" applyFont="1" applyBorder="1" applyAlignment="1">
      <alignment horizontal="left" vertical="center"/>
    </xf>
    <xf numFmtId="1" fontId="12" fillId="0" borderId="10" xfId="0" applyNumberFormat="1" applyFont="1" applyFill="1" applyBorder="1" applyAlignment="1">
      <alignment horizontal="left" vertical="center"/>
    </xf>
    <xf numFmtId="1" fontId="12" fillId="0" borderId="24" xfId="0" applyNumberFormat="1" applyFont="1" applyBorder="1" applyAlignment="1">
      <alignment horizontal="left" vertical="center"/>
    </xf>
    <xf numFmtId="184" fontId="12" fillId="0" borderId="23" xfId="71" applyNumberFormat="1" applyFont="1" applyBorder="1" applyAlignment="1">
      <alignment horizontal="left" vertical="center"/>
    </xf>
    <xf numFmtId="184" fontId="12" fillId="0" borderId="30" xfId="71" applyNumberFormat="1" applyFont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 textRotation="90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/>
    </xf>
    <xf numFmtId="1" fontId="19" fillId="0" borderId="0" xfId="0" applyNumberFormat="1" applyFont="1" applyFill="1" applyBorder="1" applyAlignment="1">
      <alignment horizontal="left" vertical="center" wrapText="1"/>
    </xf>
    <xf numFmtId="3" fontId="18" fillId="0" borderId="0" xfId="0" applyNumberFormat="1" applyFont="1" applyFill="1" applyBorder="1" applyAlignment="1">
      <alignment horizontal="left" vertical="center"/>
    </xf>
    <xf numFmtId="1" fontId="19" fillId="0" borderId="0" xfId="0" applyNumberFormat="1" applyFont="1" applyFill="1" applyBorder="1" applyAlignment="1">
      <alignment horizontal="left" vertical="center"/>
    </xf>
    <xf numFmtId="3" fontId="18" fillId="0" borderId="0" xfId="71" applyNumberFormat="1" applyFont="1" applyFill="1" applyBorder="1" applyAlignment="1">
      <alignment horizontal="left" vertical="center"/>
    </xf>
    <xf numFmtId="1" fontId="12" fillId="0" borderId="0" xfId="0" applyNumberFormat="1" applyFont="1" applyAlignment="1">
      <alignment horizontal="left" vertical="center"/>
    </xf>
    <xf numFmtId="0" fontId="12" fillId="34" borderId="12" xfId="0" applyFont="1" applyFill="1" applyBorder="1" applyAlignment="1">
      <alignment horizontal="left" vertical="center" wrapText="1"/>
    </xf>
    <xf numFmtId="2" fontId="12" fillId="34" borderId="11" xfId="0" applyNumberFormat="1" applyFont="1" applyFill="1" applyBorder="1" applyAlignment="1">
      <alignment horizontal="left" vertical="center"/>
    </xf>
    <xf numFmtId="0" fontId="12" fillId="41" borderId="12" xfId="0" applyFont="1" applyFill="1" applyBorder="1" applyAlignment="1">
      <alignment horizontal="left" vertical="center" wrapText="1"/>
    </xf>
    <xf numFmtId="0" fontId="12" fillId="34" borderId="11" xfId="0" applyFont="1" applyFill="1" applyBorder="1" applyAlignment="1">
      <alignment horizontal="left" vertical="center" wrapText="1"/>
    </xf>
    <xf numFmtId="0" fontId="12" fillId="41" borderId="21" xfId="0" applyFont="1" applyFill="1" applyBorder="1" applyAlignment="1">
      <alignment horizontal="left" vertical="center" wrapText="1"/>
    </xf>
    <xf numFmtId="2" fontId="12" fillId="34" borderId="22" xfId="0" applyNumberFormat="1" applyFont="1" applyFill="1" applyBorder="1" applyAlignment="1">
      <alignment horizontal="left" vertical="center"/>
    </xf>
    <xf numFmtId="0" fontId="12" fillId="34" borderId="54" xfId="0" applyFont="1" applyFill="1" applyBorder="1" applyAlignment="1">
      <alignment horizontal="left" vertical="center"/>
    </xf>
    <xf numFmtId="0" fontId="12" fillId="41" borderId="25" xfId="0" applyFont="1" applyFill="1" applyBorder="1" applyAlignment="1">
      <alignment horizontal="left" vertical="center" wrapText="1"/>
    </xf>
    <xf numFmtId="0" fontId="12" fillId="34" borderId="26" xfId="0" applyFont="1" applyFill="1" applyBorder="1" applyAlignment="1">
      <alignment horizontal="left" vertical="center"/>
    </xf>
    <xf numFmtId="0" fontId="12" fillId="34" borderId="58" xfId="0" applyFont="1" applyFill="1" applyBorder="1" applyAlignment="1">
      <alignment horizontal="left" vertical="center"/>
    </xf>
    <xf numFmtId="0" fontId="12" fillId="34" borderId="22" xfId="0" applyFont="1" applyFill="1" applyBorder="1" applyAlignment="1">
      <alignment horizontal="left" vertical="center"/>
    </xf>
    <xf numFmtId="2" fontId="12" fillId="34" borderId="26" xfId="0" applyNumberFormat="1" applyFont="1" applyFill="1" applyBorder="1" applyAlignment="1">
      <alignment horizontal="left" vertical="center"/>
    </xf>
    <xf numFmtId="0" fontId="12" fillId="34" borderId="12" xfId="0" applyFont="1" applyFill="1" applyBorder="1" applyAlignment="1">
      <alignment horizontal="left" vertical="center"/>
    </xf>
    <xf numFmtId="173" fontId="12" fillId="34" borderId="11" xfId="0" applyNumberFormat="1" applyFont="1" applyFill="1" applyBorder="1" applyAlignment="1">
      <alignment horizontal="left" vertical="center"/>
    </xf>
    <xf numFmtId="0" fontId="12" fillId="41" borderId="69" xfId="0" applyFont="1" applyFill="1" applyBorder="1" applyAlignment="1">
      <alignment horizontal="left" vertical="center" wrapText="1"/>
    </xf>
    <xf numFmtId="2" fontId="12" fillId="34" borderId="23" xfId="0" applyNumberFormat="1" applyFont="1" applyFill="1" applyBorder="1" applyAlignment="1">
      <alignment horizontal="left" vertical="center"/>
    </xf>
    <xf numFmtId="0" fontId="12" fillId="34" borderId="24" xfId="0" applyFont="1" applyFill="1" applyBorder="1" applyAlignment="1">
      <alignment horizontal="left" vertical="center"/>
    </xf>
    <xf numFmtId="0" fontId="12" fillId="42" borderId="0" xfId="0" applyFont="1" applyFill="1" applyBorder="1" applyAlignment="1">
      <alignment horizontal="left" vertical="center" wrapText="1"/>
    </xf>
    <xf numFmtId="2" fontId="12" fillId="0" borderId="0" xfId="0" applyNumberFormat="1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36" borderId="0" xfId="0" applyFont="1" applyFill="1" applyAlignment="1">
      <alignment horizontal="left" vertical="center"/>
    </xf>
    <xf numFmtId="49" fontId="12" fillId="32" borderId="53" xfId="0" applyNumberFormat="1" applyFont="1" applyFill="1" applyBorder="1" applyAlignment="1">
      <alignment horizontal="center" vertical="center" wrapText="1"/>
    </xf>
    <xf numFmtId="0" fontId="15" fillId="34" borderId="21" xfId="0" applyFont="1" applyFill="1" applyBorder="1" applyAlignment="1">
      <alignment horizontal="left" vertical="center" wrapText="1"/>
    </xf>
    <xf numFmtId="0" fontId="15" fillId="34" borderId="72" xfId="0" applyFont="1" applyFill="1" applyBorder="1" applyAlignment="1">
      <alignment horizontal="left" vertical="center" wrapText="1"/>
    </xf>
    <xf numFmtId="2" fontId="12" fillId="34" borderId="11" xfId="0" applyNumberFormat="1" applyFont="1" applyFill="1" applyBorder="1" applyAlignment="1">
      <alignment horizontal="left" vertical="center" wrapText="1"/>
    </xf>
    <xf numFmtId="0" fontId="15" fillId="34" borderId="25" xfId="0" applyFont="1" applyFill="1" applyBorder="1" applyAlignment="1">
      <alignment horizontal="left" vertical="center" wrapText="1"/>
    </xf>
    <xf numFmtId="49" fontId="12" fillId="34" borderId="11" xfId="0" applyNumberFormat="1" applyFont="1" applyFill="1" applyBorder="1" applyAlignment="1">
      <alignment horizontal="left" vertical="center"/>
    </xf>
    <xf numFmtId="0" fontId="15" fillId="34" borderId="21" xfId="0" applyFont="1" applyFill="1" applyBorder="1" applyAlignment="1">
      <alignment horizontal="left" vertical="center"/>
    </xf>
    <xf numFmtId="0" fontId="15" fillId="34" borderId="72" xfId="0" applyFont="1" applyFill="1" applyBorder="1" applyAlignment="1">
      <alignment horizontal="left" vertical="center"/>
    </xf>
    <xf numFmtId="0" fontId="15" fillId="34" borderId="25" xfId="0" applyFont="1" applyFill="1" applyBorder="1" applyAlignment="1">
      <alignment horizontal="left" vertical="center"/>
    </xf>
    <xf numFmtId="0" fontId="12" fillId="34" borderId="73" xfId="0" applyFont="1" applyFill="1" applyBorder="1" applyAlignment="1">
      <alignment horizontal="left" vertical="center"/>
    </xf>
    <xf numFmtId="0" fontId="15" fillId="33" borderId="13" xfId="60" applyFont="1" applyFill="1" applyBorder="1" applyAlignment="1">
      <alignment horizontal="left" vertical="center"/>
      <protection/>
    </xf>
    <xf numFmtId="0" fontId="12" fillId="33" borderId="14" xfId="60" applyFont="1" applyFill="1" applyBorder="1" applyAlignment="1">
      <alignment horizontal="left" vertical="center"/>
      <protection/>
    </xf>
    <xf numFmtId="0" fontId="12" fillId="33" borderId="15" xfId="60" applyFont="1" applyFill="1" applyBorder="1" applyAlignment="1">
      <alignment horizontal="left" vertical="center"/>
      <protection/>
    </xf>
    <xf numFmtId="3" fontId="12" fillId="36" borderId="11" xfId="60" applyNumberFormat="1" applyFont="1" applyFill="1" applyBorder="1" applyAlignment="1">
      <alignment horizontal="left" vertical="center"/>
      <protection/>
    </xf>
    <xf numFmtId="3" fontId="12" fillId="36" borderId="16" xfId="60" applyNumberFormat="1" applyFont="1" applyFill="1" applyBorder="1" applyAlignment="1">
      <alignment horizontal="left" vertical="center"/>
      <protection/>
    </xf>
    <xf numFmtId="3" fontId="12" fillId="0" borderId="11" xfId="60" applyNumberFormat="1" applyFont="1" applyBorder="1" applyAlignment="1">
      <alignment horizontal="left" vertical="center"/>
      <protection/>
    </xf>
    <xf numFmtId="3" fontId="12" fillId="36" borderId="23" xfId="60" applyNumberFormat="1" applyFont="1" applyFill="1" applyBorder="1" applyAlignment="1">
      <alignment horizontal="left" vertical="center"/>
      <protection/>
    </xf>
    <xf numFmtId="3" fontId="12" fillId="36" borderId="30" xfId="60" applyNumberFormat="1" applyFont="1" applyFill="1" applyBorder="1" applyAlignment="1">
      <alignment horizontal="left" vertical="center"/>
      <protection/>
    </xf>
    <xf numFmtId="0" fontId="12" fillId="0" borderId="0" xfId="60" applyFont="1" applyAlignment="1">
      <alignment horizontal="left" vertical="center"/>
      <protection/>
    </xf>
    <xf numFmtId="0" fontId="15" fillId="34" borderId="12" xfId="60" applyFont="1" applyFill="1" applyBorder="1" applyAlignment="1">
      <alignment horizontal="left" vertical="center" wrapText="1"/>
      <protection/>
    </xf>
    <xf numFmtId="0" fontId="12" fillId="34" borderId="11" xfId="60" applyFont="1" applyFill="1" applyBorder="1" applyAlignment="1">
      <alignment horizontal="left" vertical="center"/>
      <protection/>
    </xf>
    <xf numFmtId="2" fontId="12" fillId="34" borderId="11" xfId="60" applyNumberFormat="1" applyFont="1" applyFill="1" applyBorder="1" applyAlignment="1">
      <alignment horizontal="left" vertical="center" wrapText="1"/>
      <protection/>
    </xf>
    <xf numFmtId="1" fontId="12" fillId="34" borderId="11" xfId="60" applyNumberFormat="1" applyFont="1" applyFill="1" applyBorder="1" applyAlignment="1">
      <alignment horizontal="left" vertical="center" wrapText="1"/>
      <protection/>
    </xf>
    <xf numFmtId="49" fontId="12" fillId="34" borderId="11" xfId="60" applyNumberFormat="1" applyFont="1" applyFill="1" applyBorder="1" applyAlignment="1">
      <alignment horizontal="left" vertical="center"/>
      <protection/>
    </xf>
    <xf numFmtId="49" fontId="12" fillId="34" borderId="11" xfId="60" applyNumberFormat="1" applyFont="1" applyFill="1" applyBorder="1" applyAlignment="1">
      <alignment horizontal="left" vertical="center" wrapText="1"/>
      <protection/>
    </xf>
    <xf numFmtId="0" fontId="15" fillId="34" borderId="12" xfId="60" applyFont="1" applyFill="1" applyBorder="1" applyAlignment="1">
      <alignment horizontal="left" vertical="center"/>
      <protection/>
    </xf>
    <xf numFmtId="0" fontId="15" fillId="34" borderId="69" xfId="60" applyFont="1" applyFill="1" applyBorder="1" applyAlignment="1">
      <alignment horizontal="left" vertical="center"/>
      <protection/>
    </xf>
    <xf numFmtId="0" fontId="12" fillId="34" borderId="23" xfId="60" applyFont="1" applyFill="1" applyBorder="1" applyAlignment="1">
      <alignment horizontal="left" vertical="center"/>
      <protection/>
    </xf>
    <xf numFmtId="0" fontId="21" fillId="0" borderId="0" xfId="0" applyFont="1" applyAlignment="1">
      <alignment horizontal="left" vertical="center"/>
    </xf>
    <xf numFmtId="0" fontId="12" fillId="0" borderId="0" xfId="54" applyFont="1" applyFill="1" applyAlignment="1">
      <alignment horizontal="left" vertical="center"/>
      <protection/>
    </xf>
    <xf numFmtId="0" fontId="12" fillId="33" borderId="11" xfId="54" applyFont="1" applyFill="1" applyBorder="1" applyAlignment="1">
      <alignment horizontal="left" vertical="center"/>
      <protection/>
    </xf>
    <xf numFmtId="0" fontId="12" fillId="33" borderId="16" xfId="54" applyFont="1" applyFill="1" applyBorder="1" applyAlignment="1">
      <alignment horizontal="left" vertical="center"/>
      <protection/>
    </xf>
    <xf numFmtId="0" fontId="15" fillId="33" borderId="12" xfId="54" applyFont="1" applyFill="1" applyBorder="1" applyAlignment="1">
      <alignment horizontal="left" vertical="center"/>
      <protection/>
    </xf>
    <xf numFmtId="3" fontId="12" fillId="0" borderId="11" xfId="54" applyNumberFormat="1" applyFont="1" applyBorder="1" applyAlignment="1">
      <alignment horizontal="left" vertical="center"/>
      <protection/>
    </xf>
    <xf numFmtId="3" fontId="12" fillId="0" borderId="10" xfId="54" applyNumberFormat="1" applyFont="1" applyBorder="1" applyAlignment="1">
      <alignment horizontal="left" vertical="center"/>
      <protection/>
    </xf>
    <xf numFmtId="3" fontId="12" fillId="0" borderId="16" xfId="54" applyNumberFormat="1" applyFont="1" applyBorder="1" applyAlignment="1">
      <alignment horizontal="left" vertical="center"/>
      <protection/>
    </xf>
    <xf numFmtId="49" fontId="15" fillId="33" borderId="26" xfId="0" applyNumberFormat="1" applyFont="1" applyFill="1" applyBorder="1" applyAlignment="1">
      <alignment horizontal="left" vertical="center"/>
    </xf>
    <xf numFmtId="49" fontId="15" fillId="33" borderId="68" xfId="0" applyNumberFormat="1" applyFont="1" applyFill="1" applyBorder="1" applyAlignment="1">
      <alignment horizontal="left" vertical="center"/>
    </xf>
    <xf numFmtId="0" fontId="12" fillId="0" borderId="0" xfId="54" applyFont="1" applyAlignment="1">
      <alignment horizontal="left" vertical="center"/>
      <protection/>
    </xf>
    <xf numFmtId="0" fontId="15" fillId="33" borderId="21" xfId="54" applyFont="1" applyFill="1" applyBorder="1" applyAlignment="1">
      <alignment horizontal="left" vertical="center"/>
      <protection/>
    </xf>
    <xf numFmtId="3" fontId="12" fillId="36" borderId="10" xfId="54" applyNumberFormat="1" applyFont="1" applyFill="1" applyBorder="1" applyAlignment="1">
      <alignment horizontal="left" vertical="center"/>
      <protection/>
    </xf>
    <xf numFmtId="0" fontId="15" fillId="33" borderId="72" xfId="54" applyFont="1" applyFill="1" applyBorder="1" applyAlignment="1">
      <alignment horizontal="left" vertical="center"/>
      <protection/>
    </xf>
    <xf numFmtId="0" fontId="15" fillId="33" borderId="25" xfId="54" applyFont="1" applyFill="1" applyBorder="1" applyAlignment="1">
      <alignment horizontal="left" vertical="center"/>
      <protection/>
    </xf>
    <xf numFmtId="0" fontId="15" fillId="33" borderId="73" xfId="54" applyFont="1" applyFill="1" applyBorder="1" applyAlignment="1">
      <alignment horizontal="left" vertical="center"/>
      <protection/>
    </xf>
    <xf numFmtId="3" fontId="12" fillId="0" borderId="23" xfId="54" applyNumberFormat="1" applyFont="1" applyBorder="1" applyAlignment="1">
      <alignment horizontal="left" vertical="center"/>
      <protection/>
    </xf>
    <xf numFmtId="3" fontId="12" fillId="0" borderId="24" xfId="54" applyNumberFormat="1" applyFont="1" applyBorder="1" applyAlignment="1">
      <alignment horizontal="left" vertical="center"/>
      <protection/>
    </xf>
    <xf numFmtId="3" fontId="12" fillId="0" borderId="30" xfId="54" applyNumberFormat="1" applyFont="1" applyBorder="1" applyAlignment="1">
      <alignment horizontal="left" vertical="center"/>
      <protection/>
    </xf>
    <xf numFmtId="3" fontId="12" fillId="0" borderId="0" xfId="54" applyNumberFormat="1" applyFont="1" applyAlignment="1">
      <alignment horizontal="left" vertical="center"/>
      <protection/>
    </xf>
    <xf numFmtId="0" fontId="12" fillId="0" borderId="0" xfId="54" applyFont="1" applyBorder="1" applyAlignment="1">
      <alignment horizontal="left" vertical="center"/>
      <protection/>
    </xf>
    <xf numFmtId="0" fontId="15" fillId="43" borderId="12" xfId="63" applyFont="1" applyFill="1" applyBorder="1" applyAlignment="1">
      <alignment horizontal="left" vertical="center"/>
      <protection/>
    </xf>
    <xf numFmtId="0" fontId="15" fillId="43" borderId="21" xfId="63" applyFont="1" applyFill="1" applyBorder="1" applyAlignment="1">
      <alignment horizontal="left" vertical="center"/>
      <protection/>
    </xf>
    <xf numFmtId="0" fontId="15" fillId="43" borderId="72" xfId="63" applyFont="1" applyFill="1" applyBorder="1" applyAlignment="1">
      <alignment horizontal="left" vertical="center"/>
      <protection/>
    </xf>
    <xf numFmtId="0" fontId="15" fillId="0" borderId="0" xfId="62" applyFont="1" applyFill="1" applyBorder="1" applyAlignment="1">
      <alignment horizontal="left" vertical="center"/>
      <protection/>
    </xf>
    <xf numFmtId="0" fontId="15" fillId="43" borderId="25" xfId="63" applyFont="1" applyFill="1" applyBorder="1" applyAlignment="1">
      <alignment horizontal="left" vertical="center"/>
      <protection/>
    </xf>
    <xf numFmtId="0" fontId="15" fillId="43" borderId="12" xfId="63" applyFont="1" applyFill="1" applyBorder="1" applyAlignment="1">
      <alignment horizontal="left" vertical="center" wrapText="1"/>
      <protection/>
    </xf>
    <xf numFmtId="0" fontId="12" fillId="0" borderId="0" xfId="54" applyFont="1" applyFill="1" applyBorder="1" applyAlignment="1">
      <alignment horizontal="left" vertical="center"/>
      <protection/>
    </xf>
    <xf numFmtId="0" fontId="15" fillId="0" borderId="0" xfId="62" applyFont="1" applyFill="1" applyBorder="1" applyAlignment="1">
      <alignment horizontal="left" vertical="center" wrapText="1"/>
      <protection/>
    </xf>
    <xf numFmtId="0" fontId="15" fillId="43" borderId="21" xfId="63" applyFont="1" applyFill="1" applyBorder="1" applyAlignment="1">
      <alignment horizontal="left" vertical="center" wrapText="1"/>
      <protection/>
    </xf>
    <xf numFmtId="0" fontId="15" fillId="43" borderId="72" xfId="63" applyFont="1" applyFill="1" applyBorder="1" applyAlignment="1">
      <alignment horizontal="left" vertical="center" wrapText="1"/>
      <protection/>
    </xf>
    <xf numFmtId="0" fontId="15" fillId="43" borderId="73" xfId="63" applyFont="1" applyFill="1" applyBorder="1" applyAlignment="1">
      <alignment horizontal="left" vertical="center" wrapText="1"/>
      <protection/>
    </xf>
    <xf numFmtId="3" fontId="12" fillId="0" borderId="0" xfId="54" applyNumberFormat="1" applyFont="1" applyFill="1" applyBorder="1" applyAlignment="1">
      <alignment horizontal="left" vertical="center"/>
      <protection/>
    </xf>
    <xf numFmtId="0" fontId="15" fillId="0" borderId="0" xfId="54" applyFont="1" applyFill="1" applyBorder="1" applyAlignment="1">
      <alignment horizontal="left" vertical="center"/>
      <protection/>
    </xf>
    <xf numFmtId="0" fontId="15" fillId="0" borderId="0" xfId="54" applyFont="1" applyFill="1" applyBorder="1" applyAlignment="1">
      <alignment horizontal="left" vertical="center"/>
      <protection/>
    </xf>
    <xf numFmtId="0" fontId="12" fillId="0" borderId="0" xfId="54" applyFont="1" applyFill="1" applyAlignment="1">
      <alignment horizontal="center" vertical="center"/>
      <protection/>
    </xf>
    <xf numFmtId="0" fontId="15" fillId="33" borderId="25" xfId="54" applyFont="1" applyFill="1" applyBorder="1" applyAlignment="1">
      <alignment horizontal="center" vertical="center" wrapText="1"/>
      <protection/>
    </xf>
    <xf numFmtId="0" fontId="15" fillId="32" borderId="26" xfId="54" applyFont="1" applyFill="1" applyBorder="1" applyAlignment="1">
      <alignment horizontal="center" vertical="center" wrapText="1"/>
      <protection/>
    </xf>
    <xf numFmtId="3" fontId="15" fillId="32" borderId="58" xfId="54" applyNumberFormat="1" applyFont="1" applyFill="1" applyBorder="1" applyAlignment="1">
      <alignment horizontal="center" vertical="center" wrapText="1"/>
      <protection/>
    </xf>
    <xf numFmtId="3" fontId="15" fillId="32" borderId="60" xfId="54" applyNumberFormat="1" applyFont="1" applyFill="1" applyBorder="1" applyAlignment="1">
      <alignment horizontal="center" vertical="center" wrapText="1"/>
      <protection/>
    </xf>
    <xf numFmtId="3" fontId="15" fillId="32" borderId="59" xfId="54" applyNumberFormat="1" applyFont="1" applyFill="1" applyBorder="1" applyAlignment="1">
      <alignment horizontal="center" vertical="center" wrapText="1"/>
      <protection/>
    </xf>
    <xf numFmtId="0" fontId="15" fillId="33" borderId="12" xfId="54" applyFont="1" applyFill="1" applyBorder="1" applyAlignment="1">
      <alignment horizontal="center" vertical="center" wrapText="1"/>
      <protection/>
    </xf>
    <xf numFmtId="0" fontId="15" fillId="32" borderId="11" xfId="54" applyFont="1" applyFill="1" applyBorder="1" applyAlignment="1">
      <alignment horizontal="center" vertical="center" wrapText="1"/>
      <protection/>
    </xf>
    <xf numFmtId="0" fontId="15" fillId="32" borderId="11" xfId="54" applyFont="1" applyFill="1" applyBorder="1" applyAlignment="1">
      <alignment horizontal="center" vertical="center"/>
      <protection/>
    </xf>
    <xf numFmtId="0" fontId="15" fillId="32" borderId="10" xfId="54" applyFont="1" applyFill="1" applyBorder="1" applyAlignment="1">
      <alignment horizontal="center" vertical="center"/>
      <protection/>
    </xf>
    <xf numFmtId="0" fontId="15" fillId="32" borderId="16" xfId="54" applyFont="1" applyFill="1" applyBorder="1" applyAlignment="1">
      <alignment horizontal="center" vertical="center"/>
      <protection/>
    </xf>
    <xf numFmtId="0" fontId="12" fillId="0" borderId="0" xfId="54" applyFont="1" applyAlignment="1">
      <alignment horizontal="center" vertical="center"/>
      <protection/>
    </xf>
    <xf numFmtId="1" fontId="12" fillId="44" borderId="12" xfId="62" applyNumberFormat="1" applyFont="1" applyFill="1" applyBorder="1" applyAlignment="1">
      <alignment horizontal="left" vertical="center"/>
      <protection/>
    </xf>
    <xf numFmtId="0" fontId="12" fillId="44" borderId="11" xfId="62" applyFont="1" applyFill="1" applyBorder="1" applyAlignment="1">
      <alignment horizontal="left" vertical="center"/>
      <protection/>
    </xf>
    <xf numFmtId="1" fontId="12" fillId="44" borderId="69" xfId="62" applyNumberFormat="1" applyFont="1" applyFill="1" applyBorder="1" applyAlignment="1">
      <alignment horizontal="left" vertical="center"/>
      <protection/>
    </xf>
    <xf numFmtId="0" fontId="12" fillId="44" borderId="23" xfId="62" applyFont="1" applyFill="1" applyBorder="1" applyAlignment="1">
      <alignment horizontal="left" vertical="center"/>
      <protection/>
    </xf>
    <xf numFmtId="0" fontId="12" fillId="34" borderId="12" xfId="62" applyFont="1" applyFill="1" applyBorder="1" applyAlignment="1">
      <alignment horizontal="left" vertical="center"/>
      <protection/>
    </xf>
    <xf numFmtId="0" fontId="12" fillId="34" borderId="11" xfId="62" applyFont="1" applyFill="1" applyBorder="1" applyAlignment="1">
      <alignment horizontal="left" vertical="center"/>
      <protection/>
    </xf>
    <xf numFmtId="0" fontId="12" fillId="34" borderId="11" xfId="54" applyFont="1" applyFill="1" applyBorder="1" applyAlignment="1">
      <alignment horizontal="left" vertical="center"/>
      <protection/>
    </xf>
    <xf numFmtId="0" fontId="12" fillId="34" borderId="23" xfId="54" applyFont="1" applyFill="1" applyBorder="1" applyAlignment="1">
      <alignment horizontal="left" vertical="center"/>
      <protection/>
    </xf>
    <xf numFmtId="0" fontId="12" fillId="34" borderId="11" xfId="58" applyNumberFormat="1" applyFont="1" applyFill="1" applyBorder="1" applyAlignment="1">
      <alignment horizontal="left" vertical="center"/>
      <protection/>
    </xf>
    <xf numFmtId="0" fontId="15" fillId="44" borderId="11" xfId="63" applyFont="1" applyFill="1" applyBorder="1" applyAlignment="1">
      <alignment horizontal="left" vertical="center"/>
      <protection/>
    </xf>
    <xf numFmtId="0" fontId="15" fillId="34" borderId="11" xfId="63" applyFont="1" applyFill="1" applyBorder="1" applyAlignment="1">
      <alignment horizontal="left" vertical="center"/>
      <protection/>
    </xf>
    <xf numFmtId="0" fontId="12" fillId="34" borderId="23" xfId="58" applyNumberFormat="1" applyFont="1" applyFill="1" applyBorder="1" applyAlignment="1">
      <alignment horizontal="left" vertical="center"/>
      <protection/>
    </xf>
    <xf numFmtId="0" fontId="15" fillId="44" borderId="23" xfId="63" applyFont="1" applyFill="1" applyBorder="1" applyAlignment="1">
      <alignment horizontal="left" vertical="center"/>
      <protection/>
    </xf>
    <xf numFmtId="0" fontId="12" fillId="34" borderId="12" xfId="54" applyNumberFormat="1" applyFont="1" applyFill="1" applyBorder="1" applyAlignment="1">
      <alignment horizontal="left" vertical="center"/>
      <protection/>
    </xf>
    <xf numFmtId="0" fontId="12" fillId="34" borderId="11" xfId="54" applyNumberFormat="1" applyFont="1" applyFill="1" applyBorder="1" applyAlignment="1">
      <alignment horizontal="left" vertical="center"/>
      <protection/>
    </xf>
    <xf numFmtId="0" fontId="12" fillId="34" borderId="69" xfId="54" applyNumberFormat="1" applyFont="1" applyFill="1" applyBorder="1" applyAlignment="1">
      <alignment horizontal="left" vertical="center"/>
      <protection/>
    </xf>
    <xf numFmtId="0" fontId="12" fillId="34" borderId="23" xfId="54" applyNumberFormat="1" applyFont="1" applyFill="1" applyBorder="1" applyAlignment="1">
      <alignment horizontal="left" vertical="center"/>
      <protection/>
    </xf>
    <xf numFmtId="49" fontId="12" fillId="34" borderId="11" xfId="54" applyNumberFormat="1" applyFont="1" applyFill="1" applyBorder="1" applyAlignment="1">
      <alignment horizontal="left" vertical="center"/>
      <protection/>
    </xf>
    <xf numFmtId="49" fontId="12" fillId="34" borderId="23" xfId="54" applyNumberFormat="1" applyFont="1" applyFill="1" applyBorder="1" applyAlignment="1">
      <alignment horizontal="left" vertical="center"/>
      <protection/>
    </xf>
    <xf numFmtId="3" fontId="21" fillId="0" borderId="0" xfId="0" applyNumberFormat="1" applyFont="1" applyAlignment="1">
      <alignment horizontal="left" vertical="center"/>
    </xf>
    <xf numFmtId="0" fontId="12" fillId="0" borderId="0" xfId="59" applyFont="1" applyFill="1" applyAlignment="1">
      <alignment horizontal="left" vertical="center"/>
      <protection/>
    </xf>
    <xf numFmtId="0" fontId="15" fillId="33" borderId="13" xfId="59" applyFont="1" applyFill="1" applyBorder="1" applyAlignment="1">
      <alignment horizontal="left" vertical="center"/>
      <protection/>
    </xf>
    <xf numFmtId="0" fontId="15" fillId="33" borderId="14" xfId="59" applyFont="1" applyFill="1" applyBorder="1" applyAlignment="1">
      <alignment horizontal="left" vertical="center"/>
      <protection/>
    </xf>
    <xf numFmtId="0" fontId="15" fillId="33" borderId="15" xfId="59" applyFont="1" applyFill="1" applyBorder="1" applyAlignment="1">
      <alignment horizontal="left" vertical="center"/>
      <protection/>
    </xf>
    <xf numFmtId="3" fontId="12" fillId="0" borderId="11" xfId="59" applyNumberFormat="1" applyFont="1" applyBorder="1" applyAlignment="1">
      <alignment horizontal="left" vertical="center"/>
      <protection/>
    </xf>
    <xf numFmtId="3" fontId="12" fillId="0" borderId="16" xfId="59" applyNumberFormat="1" applyFont="1" applyBorder="1" applyAlignment="1">
      <alignment horizontal="left" vertical="center"/>
      <protection/>
    </xf>
    <xf numFmtId="3" fontId="12" fillId="0" borderId="23" xfId="59" applyNumberFormat="1" applyFont="1" applyBorder="1" applyAlignment="1">
      <alignment horizontal="left" vertical="center"/>
      <protection/>
    </xf>
    <xf numFmtId="3" fontId="12" fillId="0" borderId="30" xfId="59" applyNumberFormat="1" applyFont="1" applyBorder="1" applyAlignment="1">
      <alignment horizontal="left" vertical="center"/>
      <protection/>
    </xf>
    <xf numFmtId="3" fontId="12" fillId="0" borderId="0" xfId="59" applyNumberFormat="1" applyFont="1" applyFill="1" applyAlignment="1">
      <alignment horizontal="left" vertical="center"/>
      <protection/>
    </xf>
    <xf numFmtId="0" fontId="15" fillId="33" borderId="47" xfId="62" applyFont="1" applyFill="1" applyBorder="1" applyAlignment="1">
      <alignment horizontal="center" vertical="center" wrapText="1"/>
      <protection/>
    </xf>
    <xf numFmtId="0" fontId="15" fillId="33" borderId="39" xfId="62" applyFont="1" applyFill="1" applyBorder="1" applyAlignment="1">
      <alignment horizontal="center" vertical="center" wrapText="1"/>
      <protection/>
    </xf>
    <xf numFmtId="0" fontId="15" fillId="33" borderId="48" xfId="62" applyFont="1" applyFill="1" applyBorder="1" applyAlignment="1">
      <alignment horizontal="center" vertical="center" wrapText="1"/>
      <protection/>
    </xf>
    <xf numFmtId="0" fontId="12" fillId="0" borderId="17" xfId="59" applyFont="1" applyFill="1" applyBorder="1" applyAlignment="1">
      <alignment horizontal="center" vertical="center"/>
      <protection/>
    </xf>
    <xf numFmtId="0" fontId="12" fillId="0" borderId="0" xfId="59" applyFont="1" applyFill="1" applyAlignment="1">
      <alignment horizontal="center" vertical="center"/>
      <protection/>
    </xf>
    <xf numFmtId="0" fontId="12" fillId="34" borderId="12" xfId="59" applyFont="1" applyFill="1" applyBorder="1" applyAlignment="1">
      <alignment horizontal="left" vertical="center"/>
      <protection/>
    </xf>
    <xf numFmtId="0" fontId="12" fillId="34" borderId="69" xfId="59" applyFont="1" applyFill="1" applyBorder="1" applyAlignment="1">
      <alignment horizontal="left" vertical="center"/>
      <protection/>
    </xf>
    <xf numFmtId="0" fontId="15" fillId="33" borderId="13" xfId="0" applyFont="1" applyFill="1" applyBorder="1" applyAlignment="1">
      <alignment horizontal="left" vertical="center" wrapText="1"/>
    </xf>
    <xf numFmtId="0" fontId="15" fillId="33" borderId="14" xfId="0" applyFont="1" applyFill="1" applyBorder="1" applyAlignment="1">
      <alignment horizontal="left" vertical="center" wrapText="1"/>
    </xf>
    <xf numFmtId="0" fontId="15" fillId="33" borderId="15" xfId="0" applyFont="1" applyFill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5" fillId="33" borderId="59" xfId="0" applyFont="1" applyFill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5" fillId="33" borderId="12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0" fontId="12" fillId="0" borderId="69" xfId="0" applyFont="1" applyFill="1" applyBorder="1" applyAlignment="1">
      <alignment horizontal="left" vertical="center"/>
    </xf>
    <xf numFmtId="0" fontId="12" fillId="33" borderId="71" xfId="0" applyFont="1" applyFill="1" applyBorder="1" applyAlignment="1">
      <alignment horizontal="center" vertical="center"/>
    </xf>
    <xf numFmtId="0" fontId="15" fillId="33" borderId="43" xfId="0" applyFont="1" applyFill="1" applyBorder="1" applyAlignment="1">
      <alignment horizontal="center" vertical="center"/>
    </xf>
    <xf numFmtId="0" fontId="12" fillId="32" borderId="13" xfId="0" applyFont="1" applyFill="1" applyBorder="1" applyAlignment="1">
      <alignment horizontal="center" vertical="center" wrapText="1"/>
    </xf>
    <xf numFmtId="0" fontId="12" fillId="32" borderId="53" xfId="0" applyFont="1" applyFill="1" applyBorder="1" applyAlignment="1">
      <alignment horizontal="center" vertical="center" wrapText="1"/>
    </xf>
    <xf numFmtId="0" fontId="12" fillId="32" borderId="22" xfId="0" applyFont="1" applyFill="1" applyBorder="1" applyAlignment="1">
      <alignment horizontal="center" vertical="center" wrapText="1"/>
    </xf>
    <xf numFmtId="49" fontId="15" fillId="32" borderId="27" xfId="0" applyNumberFormat="1" applyFont="1" applyFill="1" applyBorder="1" applyAlignment="1">
      <alignment horizontal="center" vertical="center" wrapText="1"/>
    </xf>
    <xf numFmtId="49" fontId="15" fillId="32" borderId="68" xfId="0" applyNumberFormat="1" applyFont="1" applyFill="1" applyBorder="1" applyAlignment="1">
      <alignment horizontal="center" vertical="center" wrapText="1"/>
    </xf>
    <xf numFmtId="0" fontId="15" fillId="33" borderId="79" xfId="62" applyFont="1" applyFill="1" applyBorder="1" applyAlignment="1">
      <alignment horizontal="center" vertical="center" wrapText="1"/>
      <protection/>
    </xf>
    <xf numFmtId="0" fontId="15" fillId="33" borderId="80" xfId="62" applyFont="1" applyFill="1" applyBorder="1" applyAlignment="1">
      <alignment horizontal="center" vertical="center" wrapText="1"/>
      <protection/>
    </xf>
    <xf numFmtId="0" fontId="15" fillId="33" borderId="81" xfId="62" applyFont="1" applyFill="1" applyBorder="1" applyAlignment="1">
      <alignment horizontal="center" vertical="center" wrapText="1"/>
      <protection/>
    </xf>
    <xf numFmtId="0" fontId="12" fillId="32" borderId="27" xfId="0" applyFont="1" applyFill="1" applyBorder="1" applyAlignment="1">
      <alignment horizontal="center" vertical="center" wrapText="1"/>
    </xf>
    <xf numFmtId="0" fontId="12" fillId="34" borderId="69" xfId="0" applyFont="1" applyFill="1" applyBorder="1" applyAlignment="1">
      <alignment horizontal="left" vertical="center"/>
    </xf>
    <xf numFmtId="3" fontId="12" fillId="34" borderId="11" xfId="0" applyNumberFormat="1" applyFont="1" applyFill="1" applyBorder="1" applyAlignment="1">
      <alignment horizontal="left" vertical="center"/>
    </xf>
    <xf numFmtId="0" fontId="12" fillId="34" borderId="69" xfId="0" applyFont="1" applyFill="1" applyBorder="1" applyAlignment="1">
      <alignment horizontal="left" vertical="center" wrapText="1"/>
    </xf>
    <xf numFmtId="0" fontId="12" fillId="34" borderId="23" xfId="0" applyFont="1" applyFill="1" applyBorder="1" applyAlignment="1">
      <alignment horizontal="left" vertical="center" wrapText="1"/>
    </xf>
    <xf numFmtId="3" fontId="12" fillId="34" borderId="23" xfId="0" applyNumberFormat="1" applyFont="1" applyFill="1" applyBorder="1" applyAlignment="1">
      <alignment horizontal="left" vertical="center"/>
    </xf>
    <xf numFmtId="0" fontId="15" fillId="33" borderId="71" xfId="0" applyFont="1" applyFill="1" applyBorder="1" applyAlignment="1">
      <alignment horizontal="left" vertical="center"/>
    </xf>
    <xf numFmtId="0" fontId="15" fillId="33" borderId="35" xfId="0" applyFont="1" applyFill="1" applyBorder="1" applyAlignment="1">
      <alignment horizontal="left" vertical="center"/>
    </xf>
    <xf numFmtId="0" fontId="15" fillId="33" borderId="36" xfId="0" applyFont="1" applyFill="1" applyBorder="1" applyAlignment="1">
      <alignment horizontal="left" vertical="center"/>
    </xf>
    <xf numFmtId="0" fontId="15" fillId="33" borderId="13" xfId="0" applyFont="1" applyFill="1" applyBorder="1" applyAlignment="1">
      <alignment horizontal="left" vertical="center"/>
    </xf>
    <xf numFmtId="0" fontId="15" fillId="33" borderId="44" xfId="0" applyFont="1" applyFill="1" applyBorder="1" applyAlignment="1">
      <alignment horizontal="left" vertical="center"/>
    </xf>
    <xf numFmtId="0" fontId="15" fillId="33" borderId="74" xfId="0" applyFont="1" applyFill="1" applyBorder="1" applyAlignment="1">
      <alignment horizontal="left" vertical="center"/>
    </xf>
    <xf numFmtId="0" fontId="15" fillId="33" borderId="63" xfId="0" applyFont="1" applyFill="1" applyBorder="1" applyAlignment="1">
      <alignment horizontal="left" vertical="center"/>
    </xf>
    <xf numFmtId="0" fontId="21" fillId="32" borderId="72" xfId="0" applyFont="1" applyFill="1" applyBorder="1" applyAlignment="1">
      <alignment horizontal="left" vertical="center"/>
    </xf>
    <xf numFmtId="0" fontId="21" fillId="32" borderId="58" xfId="0" applyFont="1" applyFill="1" applyBorder="1" applyAlignment="1">
      <alignment horizontal="left" vertical="center"/>
    </xf>
    <xf numFmtId="0" fontId="21" fillId="32" borderId="52" xfId="0" applyFont="1" applyFill="1" applyBorder="1" applyAlignment="1">
      <alignment horizontal="left" vertical="center"/>
    </xf>
    <xf numFmtId="0" fontId="21" fillId="32" borderId="70" xfId="0" applyFont="1" applyFill="1" applyBorder="1" applyAlignment="1">
      <alignment horizontal="left" vertical="center" wrapText="1"/>
    </xf>
    <xf numFmtId="0" fontId="21" fillId="32" borderId="57" xfId="0" applyFont="1" applyFill="1" applyBorder="1" applyAlignment="1">
      <alignment horizontal="left" vertical="center" wrapText="1"/>
    </xf>
    <xf numFmtId="0" fontId="21" fillId="32" borderId="37" xfId="0" applyFont="1" applyFill="1" applyBorder="1" applyAlignment="1">
      <alignment horizontal="left" vertical="center" wrapText="1"/>
    </xf>
    <xf numFmtId="0" fontId="21" fillId="32" borderId="10" xfId="0" applyFont="1" applyFill="1" applyBorder="1" applyAlignment="1">
      <alignment horizontal="left" vertical="center"/>
    </xf>
    <xf numFmtId="0" fontId="21" fillId="32" borderId="53" xfId="0" applyFont="1" applyFill="1" applyBorder="1" applyAlignment="1">
      <alignment horizontal="left" vertical="center"/>
    </xf>
    <xf numFmtId="0" fontId="21" fillId="32" borderId="26" xfId="0" applyFont="1" applyFill="1" applyBorder="1" applyAlignment="1">
      <alignment horizontal="left" vertical="center" wrapText="1"/>
    </xf>
    <xf numFmtId="0" fontId="21" fillId="32" borderId="58" xfId="0" applyFont="1" applyFill="1" applyBorder="1" applyAlignment="1">
      <alignment horizontal="left" vertical="center" wrapText="1"/>
    </xf>
    <xf numFmtId="0" fontId="21" fillId="32" borderId="59" xfId="0" applyFont="1" applyFill="1" applyBorder="1" applyAlignment="1">
      <alignment horizontal="left" vertical="center" wrapText="1"/>
    </xf>
    <xf numFmtId="0" fontId="21" fillId="32" borderId="54" xfId="0" applyFont="1" applyFill="1" applyBorder="1" applyAlignment="1">
      <alignment horizontal="left" vertical="center"/>
    </xf>
    <xf numFmtId="0" fontId="21" fillId="32" borderId="50" xfId="0" applyFont="1" applyFill="1" applyBorder="1" applyAlignment="1">
      <alignment horizontal="left" vertical="center"/>
    </xf>
    <xf numFmtId="0" fontId="21" fillId="32" borderId="22" xfId="0" applyFont="1" applyFill="1" applyBorder="1" applyAlignment="1">
      <alignment horizontal="left" vertical="center" wrapText="1"/>
    </xf>
    <xf numFmtId="0" fontId="21" fillId="32" borderId="27" xfId="0" applyFont="1" applyFill="1" applyBorder="1" applyAlignment="1">
      <alignment horizontal="left" vertical="center" wrapText="1"/>
    </xf>
    <xf numFmtId="0" fontId="15" fillId="0" borderId="42" xfId="0" applyFont="1" applyBorder="1" applyAlignment="1">
      <alignment horizontal="left" vertical="center" wrapText="1"/>
    </xf>
    <xf numFmtId="3" fontId="12" fillId="0" borderId="28" xfId="0" applyNumberFormat="1" applyFont="1" applyBorder="1" applyAlignment="1">
      <alignment horizontal="left" vertical="center"/>
    </xf>
    <xf numFmtId="180" fontId="12" fillId="0" borderId="28" xfId="0" applyNumberFormat="1" applyFont="1" applyFill="1" applyBorder="1" applyAlignment="1">
      <alignment horizontal="left" vertical="center" wrapText="1"/>
    </xf>
    <xf numFmtId="0" fontId="12" fillId="0" borderId="28" xfId="0" applyFont="1" applyBorder="1" applyAlignment="1">
      <alignment horizontal="left" vertical="center" wrapText="1"/>
    </xf>
    <xf numFmtId="49" fontId="12" fillId="0" borderId="28" xfId="0" applyNumberFormat="1" applyFont="1" applyBorder="1" applyAlignment="1">
      <alignment horizontal="left" vertical="center" wrapText="1"/>
    </xf>
    <xf numFmtId="0" fontId="12" fillId="0" borderId="28" xfId="0" applyFont="1" applyBorder="1" applyAlignment="1">
      <alignment horizontal="left" vertical="center"/>
    </xf>
    <xf numFmtId="180" fontId="12" fillId="0" borderId="29" xfId="0" applyNumberFormat="1" applyFont="1" applyFill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3" fontId="12" fillId="0" borderId="22" xfId="0" applyNumberFormat="1" applyFont="1" applyBorder="1" applyAlignment="1">
      <alignment horizontal="left" vertical="center"/>
    </xf>
    <xf numFmtId="180" fontId="12" fillId="0" borderId="22" xfId="0" applyNumberFormat="1" applyFont="1" applyFill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 wrapText="1"/>
    </xf>
    <xf numFmtId="49" fontId="12" fillId="0" borderId="22" xfId="0" applyNumberFormat="1" applyFont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/>
    </xf>
    <xf numFmtId="180" fontId="12" fillId="0" borderId="27" xfId="0" applyNumberFormat="1" applyFont="1" applyFill="1" applyBorder="1" applyAlignment="1">
      <alignment horizontal="left" vertical="center" wrapText="1"/>
    </xf>
    <xf numFmtId="0" fontId="12" fillId="0" borderId="69" xfId="0" applyFont="1" applyBorder="1" applyAlignment="1">
      <alignment horizontal="left" vertical="center" wrapText="1"/>
    </xf>
    <xf numFmtId="3" fontId="12" fillId="0" borderId="23" xfId="0" applyNumberFormat="1" applyFont="1" applyBorder="1" applyAlignment="1">
      <alignment horizontal="left" vertical="center"/>
    </xf>
    <xf numFmtId="180" fontId="12" fillId="0" borderId="23" xfId="0" applyNumberFormat="1" applyFont="1" applyFill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49" fontId="12" fillId="0" borderId="23" xfId="0" applyNumberFormat="1" applyFont="1" applyBorder="1" applyAlignment="1">
      <alignment horizontal="left" vertical="center" wrapText="1"/>
    </xf>
    <xf numFmtId="180" fontId="12" fillId="0" borderId="30" xfId="0" applyNumberFormat="1" applyFont="1" applyFill="1" applyBorder="1" applyAlignment="1">
      <alignment horizontal="left" vertical="center" wrapText="1"/>
    </xf>
    <xf numFmtId="0" fontId="15" fillId="0" borderId="72" xfId="0" applyFont="1" applyBorder="1" applyAlignment="1">
      <alignment horizontal="left" vertical="center" wrapText="1"/>
    </xf>
    <xf numFmtId="3" fontId="12" fillId="0" borderId="26" xfId="0" applyNumberFormat="1" applyFont="1" applyBorder="1" applyAlignment="1">
      <alignment horizontal="left" vertical="center"/>
    </xf>
    <xf numFmtId="180" fontId="12" fillId="0" borderId="26" xfId="0" applyNumberFormat="1" applyFont="1" applyFill="1" applyBorder="1" applyAlignment="1">
      <alignment horizontal="left" vertical="center" wrapText="1"/>
    </xf>
    <xf numFmtId="0" fontId="12" fillId="0" borderId="70" xfId="0" applyFont="1" applyBorder="1" applyAlignment="1">
      <alignment horizontal="left" vertical="center" wrapText="1"/>
    </xf>
    <xf numFmtId="49" fontId="12" fillId="0" borderId="70" xfId="0" applyNumberFormat="1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/>
    </xf>
    <xf numFmtId="180" fontId="12" fillId="0" borderId="68" xfId="0" applyNumberFormat="1" applyFont="1" applyFill="1" applyBorder="1" applyAlignment="1">
      <alignment horizontal="left" vertical="center" wrapText="1"/>
    </xf>
    <xf numFmtId="0" fontId="12" fillId="0" borderId="72" xfId="0" applyFont="1" applyBorder="1" applyAlignment="1">
      <alignment horizontal="left" vertical="center" wrapText="1"/>
    </xf>
    <xf numFmtId="0" fontId="12" fillId="0" borderId="73" xfId="0" applyFont="1" applyBorder="1" applyAlignment="1">
      <alignment horizontal="left" vertical="center" wrapText="1"/>
    </xf>
    <xf numFmtId="0" fontId="12" fillId="0" borderId="64" xfId="0" applyFont="1" applyBorder="1" applyAlignment="1">
      <alignment horizontal="left" vertical="center" wrapText="1"/>
    </xf>
    <xf numFmtId="49" fontId="12" fillId="0" borderId="64" xfId="0" applyNumberFormat="1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180" fontId="12" fillId="0" borderId="0" xfId="0" applyNumberFormat="1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2" fontId="12" fillId="0" borderId="0" xfId="0" applyNumberFormat="1" applyFont="1" applyBorder="1" applyAlignment="1">
      <alignment horizontal="left" vertical="center" wrapText="1"/>
    </xf>
    <xf numFmtId="0" fontId="15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2" fontId="12" fillId="0" borderId="26" xfId="0" applyNumberFormat="1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2" fontId="12" fillId="0" borderId="11" xfId="0" applyNumberFormat="1" applyFont="1" applyBorder="1" applyAlignment="1">
      <alignment horizontal="left" vertical="center" wrapText="1"/>
    </xf>
    <xf numFmtId="0" fontId="15" fillId="0" borderId="69" xfId="0" applyFont="1" applyBorder="1" applyAlignment="1">
      <alignment horizontal="left" vertical="center" wrapText="1"/>
    </xf>
    <xf numFmtId="2" fontId="12" fillId="0" borderId="23" xfId="0" applyNumberFormat="1" applyFont="1" applyBorder="1" applyAlignment="1">
      <alignment horizontal="left" vertical="center" wrapText="1"/>
    </xf>
    <xf numFmtId="180" fontId="12" fillId="0" borderId="0" xfId="0" applyNumberFormat="1" applyFont="1" applyFill="1" applyBorder="1" applyAlignment="1">
      <alignment horizontal="left" vertical="center"/>
    </xf>
    <xf numFmtId="180" fontId="12" fillId="0" borderId="16" xfId="0" applyNumberFormat="1" applyFont="1" applyFill="1" applyBorder="1" applyAlignment="1">
      <alignment horizontal="left" vertical="center"/>
    </xf>
    <xf numFmtId="180" fontId="12" fillId="0" borderId="30" xfId="0" applyNumberFormat="1" applyFont="1" applyFill="1" applyBorder="1" applyAlignment="1">
      <alignment horizontal="left" vertical="center"/>
    </xf>
    <xf numFmtId="0" fontId="12" fillId="33" borderId="48" xfId="0" applyFont="1" applyFill="1" applyBorder="1" applyAlignment="1">
      <alignment horizontal="center" vertical="center"/>
    </xf>
    <xf numFmtId="0" fontId="12" fillId="33" borderId="34" xfId="0" applyFont="1" applyFill="1" applyBorder="1" applyAlignment="1">
      <alignment horizontal="center" vertical="center"/>
    </xf>
    <xf numFmtId="179" fontId="12" fillId="0" borderId="25" xfId="0" applyNumberFormat="1" applyFont="1" applyFill="1" applyBorder="1" applyAlignment="1">
      <alignment horizontal="left" vertical="center" wrapText="1"/>
    </xf>
    <xf numFmtId="1" fontId="12" fillId="0" borderId="26" xfId="0" applyNumberFormat="1" applyFont="1" applyFill="1" applyBorder="1" applyAlignment="1">
      <alignment horizontal="left" vertical="center" wrapText="1"/>
    </xf>
    <xf numFmtId="3" fontId="12" fillId="0" borderId="68" xfId="0" applyNumberFormat="1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/>
    </xf>
    <xf numFmtId="0" fontId="12" fillId="33" borderId="11" xfId="0" applyFont="1" applyFill="1" applyBorder="1" applyAlignment="1">
      <alignment horizontal="left" vertical="center"/>
    </xf>
    <xf numFmtId="3" fontId="12" fillId="0" borderId="0" xfId="0" applyNumberFormat="1" applyFont="1" applyBorder="1" applyAlignment="1">
      <alignment horizontal="left" vertical="center"/>
    </xf>
    <xf numFmtId="0" fontId="15" fillId="33" borderId="11" xfId="0" applyFont="1" applyFill="1" applyBorder="1" applyAlignment="1">
      <alignment horizontal="left" vertical="center"/>
    </xf>
    <xf numFmtId="0" fontId="15" fillId="33" borderId="26" xfId="0" applyFont="1" applyFill="1" applyBorder="1" applyAlignment="1">
      <alignment horizontal="left" vertical="center"/>
    </xf>
    <xf numFmtId="0" fontId="15" fillId="33" borderId="23" xfId="0" applyFont="1" applyFill="1" applyBorder="1" applyAlignment="1">
      <alignment horizontal="left" vertical="center"/>
    </xf>
    <xf numFmtId="0" fontId="15" fillId="33" borderId="42" xfId="0" applyFont="1" applyFill="1" applyBorder="1" applyAlignment="1">
      <alignment horizontal="left" vertical="center"/>
    </xf>
    <xf numFmtId="0" fontId="15" fillId="33" borderId="28" xfId="0" applyFont="1" applyFill="1" applyBorder="1" applyAlignment="1">
      <alignment horizontal="left" vertical="center"/>
    </xf>
    <xf numFmtId="0" fontId="15" fillId="33" borderId="29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3" fontId="12" fillId="0" borderId="26" xfId="0" applyNumberFormat="1" applyFont="1" applyBorder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49" fontId="12" fillId="34" borderId="12" xfId="0" applyNumberFormat="1" applyFont="1" applyFill="1" applyBorder="1" applyAlignment="1">
      <alignment horizontal="center" vertical="center"/>
    </xf>
    <xf numFmtId="49" fontId="12" fillId="34" borderId="11" xfId="0" applyNumberFormat="1" applyFont="1" applyFill="1" applyBorder="1" applyAlignment="1">
      <alignment horizontal="center" vertical="center"/>
    </xf>
    <xf numFmtId="49" fontId="12" fillId="34" borderId="11" xfId="0" applyNumberFormat="1" applyFont="1" applyFill="1" applyBorder="1" applyAlignment="1">
      <alignment horizontal="center" vertical="center" wrapText="1"/>
    </xf>
    <xf numFmtId="49" fontId="12" fillId="34" borderId="16" xfId="0" applyNumberFormat="1" applyFont="1" applyFill="1" applyBorder="1" applyAlignment="1">
      <alignment horizontal="center" vertical="center" wrapText="1"/>
    </xf>
    <xf numFmtId="0" fontId="12" fillId="34" borderId="12" xfId="0" applyFont="1" applyFill="1" applyBorder="1" applyAlignment="1">
      <alignment horizontal="center" vertical="center" wrapText="1"/>
    </xf>
    <xf numFmtId="49" fontId="12" fillId="34" borderId="16" xfId="0" applyNumberFormat="1" applyFont="1" applyFill="1" applyBorder="1" applyAlignment="1">
      <alignment horizontal="center" vertical="center" wrapText="1"/>
    </xf>
    <xf numFmtId="0" fontId="12" fillId="34" borderId="21" xfId="0" applyFont="1" applyFill="1" applyBorder="1" applyAlignment="1">
      <alignment horizontal="center" vertical="center" wrapText="1"/>
    </xf>
    <xf numFmtId="49" fontId="12" fillId="34" borderId="22" xfId="0" applyNumberFormat="1" applyFont="1" applyFill="1" applyBorder="1" applyAlignment="1">
      <alignment horizontal="center" vertical="center" wrapText="1"/>
    </xf>
    <xf numFmtId="49" fontId="12" fillId="34" borderId="22" xfId="0" applyNumberFormat="1" applyFont="1" applyFill="1" applyBorder="1" applyAlignment="1">
      <alignment horizontal="center" vertical="center" wrapText="1"/>
    </xf>
    <xf numFmtId="49" fontId="12" fillId="34" borderId="27" xfId="0" applyNumberFormat="1" applyFont="1" applyFill="1" applyBorder="1" applyAlignment="1">
      <alignment horizontal="center" vertical="center" wrapText="1"/>
    </xf>
    <xf numFmtId="0" fontId="15" fillId="34" borderId="12" xfId="0" applyFont="1" applyFill="1" applyBorder="1" applyAlignment="1">
      <alignment horizontal="left" vertical="center"/>
    </xf>
    <xf numFmtId="0" fontId="15" fillId="34" borderId="11" xfId="0" applyFont="1" applyFill="1" applyBorder="1" applyAlignment="1">
      <alignment horizontal="left" vertical="center"/>
    </xf>
    <xf numFmtId="0" fontId="15" fillId="34" borderId="16" xfId="0" applyFont="1" applyFill="1" applyBorder="1" applyAlignment="1">
      <alignment horizontal="left" vertical="center"/>
    </xf>
    <xf numFmtId="0" fontId="65" fillId="0" borderId="47" xfId="0" applyFont="1" applyFill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4" fontId="12" fillId="0" borderId="11" xfId="0" applyNumberFormat="1" applyFont="1" applyBorder="1" applyAlignment="1">
      <alignment horizontal="left" vertical="center"/>
    </xf>
    <xf numFmtId="0" fontId="12" fillId="0" borderId="67" xfId="0" applyFont="1" applyBorder="1" applyAlignment="1">
      <alignment horizontal="left" vertical="center" wrapText="1"/>
    </xf>
    <xf numFmtId="0" fontId="12" fillId="0" borderId="65" xfId="0" applyFont="1" applyBorder="1" applyAlignment="1">
      <alignment horizontal="left" vertical="center" wrapText="1"/>
    </xf>
    <xf numFmtId="0" fontId="12" fillId="0" borderId="66" xfId="0" applyFont="1" applyBorder="1" applyAlignment="1">
      <alignment horizontal="left" vertical="center" wrapText="1"/>
    </xf>
    <xf numFmtId="0" fontId="12" fillId="0" borderId="45" xfId="0" applyFont="1" applyBorder="1" applyAlignment="1">
      <alignment horizontal="left" vertical="center" wrapText="1"/>
    </xf>
    <xf numFmtId="4" fontId="12" fillId="0" borderId="10" xfId="0" applyNumberFormat="1" applyFont="1" applyBorder="1" applyAlignment="1">
      <alignment horizontal="left" vertical="center"/>
    </xf>
    <xf numFmtId="4" fontId="12" fillId="0" borderId="53" xfId="0" applyNumberFormat="1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 wrapText="1"/>
    </xf>
    <xf numFmtId="0" fontId="12" fillId="0" borderId="53" xfId="0" applyFont="1" applyBorder="1" applyAlignment="1">
      <alignment horizontal="left" vertical="center" wrapText="1"/>
    </xf>
    <xf numFmtId="0" fontId="12" fillId="0" borderId="69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4" fontId="12" fillId="0" borderId="23" xfId="0" applyNumberFormat="1" applyFont="1" applyBorder="1" applyAlignment="1">
      <alignment horizontal="left" vertical="center"/>
    </xf>
    <xf numFmtId="4" fontId="12" fillId="0" borderId="0" xfId="0" applyNumberFormat="1" applyFont="1" applyBorder="1" applyAlignment="1">
      <alignment horizontal="left" vertical="center"/>
    </xf>
    <xf numFmtId="3" fontId="12" fillId="0" borderId="11" xfId="0" applyNumberFormat="1" applyFont="1" applyBorder="1" applyAlignment="1">
      <alignment horizontal="left" vertical="center"/>
    </xf>
    <xf numFmtId="173" fontId="12" fillId="0" borderId="11" xfId="0" applyNumberFormat="1" applyFont="1" applyBorder="1" applyAlignment="1">
      <alignment horizontal="left" vertical="center"/>
    </xf>
    <xf numFmtId="3" fontId="12" fillId="0" borderId="11" xfId="0" applyNumberFormat="1" applyFont="1" applyFill="1" applyBorder="1" applyAlignment="1">
      <alignment horizontal="left" vertical="center"/>
    </xf>
    <xf numFmtId="173" fontId="12" fillId="0" borderId="11" xfId="0" applyNumberFormat="1" applyFont="1" applyFill="1" applyBorder="1" applyAlignment="1">
      <alignment horizontal="left" vertical="center"/>
    </xf>
    <xf numFmtId="3" fontId="12" fillId="0" borderId="23" xfId="0" applyNumberFormat="1" applyFont="1" applyFill="1" applyBorder="1" applyAlignment="1">
      <alignment horizontal="left" vertical="center"/>
    </xf>
    <xf numFmtId="173" fontId="12" fillId="0" borderId="23" xfId="0" applyNumberFormat="1" applyFont="1" applyFill="1" applyBorder="1" applyAlignment="1">
      <alignment horizontal="left" vertical="center"/>
    </xf>
    <xf numFmtId="0" fontId="15" fillId="32" borderId="49" xfId="0" applyFont="1" applyFill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5" fillId="32" borderId="22" xfId="0" applyFont="1" applyFill="1" applyBorder="1" applyAlignment="1">
      <alignment horizontal="center" vertical="center" wrapText="1"/>
    </xf>
    <xf numFmtId="0" fontId="15" fillId="32" borderId="11" xfId="0" applyFont="1" applyFill="1" applyBorder="1" applyAlignment="1">
      <alignment horizontal="center" vertical="center" wrapText="1"/>
    </xf>
    <xf numFmtId="0" fontId="15" fillId="32" borderId="16" xfId="0" applyFont="1" applyFill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5" fillId="32" borderId="70" xfId="0" applyFont="1" applyFill="1" applyBorder="1" applyAlignment="1">
      <alignment horizontal="center" vertical="center" wrapText="1"/>
    </xf>
    <xf numFmtId="0" fontId="15" fillId="32" borderId="12" xfId="0" applyFont="1" applyFill="1" applyBorder="1" applyAlignment="1">
      <alignment horizontal="center" vertical="center"/>
    </xf>
    <xf numFmtId="0" fontId="15" fillId="32" borderId="26" xfId="0" applyFont="1" applyFill="1" applyBorder="1" applyAlignment="1">
      <alignment horizontal="center" vertical="center" wrapText="1"/>
    </xf>
    <xf numFmtId="0" fontId="15" fillId="32" borderId="21" xfId="0" applyFont="1" applyFill="1" applyBorder="1" applyAlignment="1">
      <alignment horizontal="center" vertical="center"/>
    </xf>
    <xf numFmtId="0" fontId="15" fillId="32" borderId="72" xfId="0" applyFont="1" applyFill="1" applyBorder="1" applyAlignment="1">
      <alignment horizontal="center" vertical="center"/>
    </xf>
    <xf numFmtId="0" fontId="12" fillId="33" borderId="29" xfId="0" applyNumberFormat="1" applyFont="1" applyFill="1" applyBorder="1" applyAlignment="1">
      <alignment horizontal="left" vertical="center"/>
    </xf>
    <xf numFmtId="0" fontId="12" fillId="0" borderId="11" xfId="0" applyNumberFormat="1" applyFont="1" applyBorder="1" applyAlignment="1">
      <alignment horizontal="left" vertical="center" wrapText="1"/>
    </xf>
    <xf numFmtId="0" fontId="12" fillId="0" borderId="11" xfId="0" applyNumberFormat="1" applyFont="1" applyBorder="1" applyAlignment="1">
      <alignment horizontal="left" vertical="center" wrapText="1"/>
    </xf>
    <xf numFmtId="0" fontId="15" fillId="33" borderId="11" xfId="0" applyNumberFormat="1" applyFont="1" applyFill="1" applyBorder="1" applyAlignment="1">
      <alignment horizontal="left" vertical="center" wrapText="1"/>
    </xf>
    <xf numFmtId="0" fontId="12" fillId="33" borderId="16" xfId="0" applyNumberFormat="1" applyFont="1" applyFill="1" applyBorder="1" applyAlignment="1">
      <alignment horizontal="left" vertical="center"/>
    </xf>
    <xf numFmtId="0" fontId="12" fillId="0" borderId="12" xfId="0" applyNumberFormat="1" applyFont="1" applyBorder="1" applyAlignment="1">
      <alignment horizontal="left" vertical="center"/>
    </xf>
    <xf numFmtId="0" fontId="15" fillId="33" borderId="11" xfId="0" applyNumberFormat="1" applyFont="1" applyFill="1" applyBorder="1" applyAlignment="1">
      <alignment horizontal="left" vertical="center" wrapText="1"/>
    </xf>
    <xf numFmtId="0" fontId="15" fillId="33" borderId="12" xfId="0" applyNumberFormat="1" applyFont="1" applyFill="1" applyBorder="1" applyAlignment="1">
      <alignment horizontal="left" vertical="center"/>
    </xf>
    <xf numFmtId="0" fontId="12" fillId="0" borderId="69" xfId="0" applyNumberFormat="1" applyFont="1" applyBorder="1" applyAlignment="1">
      <alignment horizontal="left" vertical="center"/>
    </xf>
    <xf numFmtId="0" fontId="12" fillId="0" borderId="23" xfId="0" applyNumberFormat="1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5" fillId="33" borderId="42" xfId="0" applyNumberFormat="1" applyFont="1" applyFill="1" applyBorder="1" applyAlignment="1">
      <alignment horizontal="left" vertical="center"/>
    </xf>
    <xf numFmtId="0" fontId="15" fillId="33" borderId="28" xfId="0" applyNumberFormat="1" applyFont="1" applyFill="1" applyBorder="1" applyAlignment="1">
      <alignment horizontal="left" vertical="center"/>
    </xf>
    <xf numFmtId="0" fontId="15" fillId="33" borderId="28" xfId="0" applyNumberFormat="1" applyFont="1" applyFill="1" applyBorder="1" applyAlignment="1">
      <alignment horizontal="left" vertical="center"/>
    </xf>
    <xf numFmtId="0" fontId="12" fillId="0" borderId="0" xfId="0" applyNumberFormat="1" applyFont="1" applyBorder="1" applyAlignment="1">
      <alignment horizontal="left" vertical="center"/>
    </xf>
    <xf numFmtId="0" fontId="12" fillId="0" borderId="12" xfId="0" applyNumberFormat="1" applyFont="1" applyFill="1" applyBorder="1" applyAlignment="1">
      <alignment horizontal="left" vertical="center"/>
    </xf>
    <xf numFmtId="0" fontId="15" fillId="0" borderId="0" xfId="0" applyNumberFormat="1" applyFont="1" applyFill="1" applyBorder="1" applyAlignment="1">
      <alignment horizontal="left" vertical="center"/>
    </xf>
    <xf numFmtId="0" fontId="12" fillId="0" borderId="69" xfId="0" applyNumberFormat="1" applyFont="1" applyFill="1" applyBorder="1" applyAlignment="1">
      <alignment horizontal="left" vertical="center"/>
    </xf>
    <xf numFmtId="0" fontId="12" fillId="0" borderId="23" xfId="0" applyNumberFormat="1" applyFont="1" applyBorder="1" applyAlignment="1">
      <alignment horizontal="left" vertical="center"/>
    </xf>
    <xf numFmtId="0" fontId="12" fillId="0" borderId="20" xfId="0" applyFont="1" applyFill="1" applyBorder="1" applyAlignment="1">
      <alignment horizontal="left" vertical="center"/>
    </xf>
    <xf numFmtId="0" fontId="12" fillId="0" borderId="52" xfId="0" applyNumberFormat="1" applyFont="1" applyFill="1" applyBorder="1" applyAlignment="1">
      <alignment horizontal="left" vertical="center"/>
    </xf>
    <xf numFmtId="0" fontId="21" fillId="0" borderId="26" xfId="0" applyNumberFormat="1" applyFont="1" applyFill="1" applyBorder="1" applyAlignment="1">
      <alignment horizontal="left" vertical="center" wrapText="1"/>
    </xf>
    <xf numFmtId="0" fontId="12" fillId="0" borderId="26" xfId="0" applyNumberFormat="1" applyFont="1" applyFill="1" applyBorder="1" applyAlignment="1">
      <alignment horizontal="left" vertical="center" wrapText="1"/>
    </xf>
    <xf numFmtId="0" fontId="21" fillId="0" borderId="58" xfId="0" applyNumberFormat="1" applyFont="1" applyFill="1" applyBorder="1" applyAlignment="1">
      <alignment horizontal="left" vertical="center"/>
    </xf>
    <xf numFmtId="0" fontId="21" fillId="0" borderId="18" xfId="0" applyFont="1" applyFill="1" applyBorder="1" applyAlignment="1">
      <alignment horizontal="left" vertical="center"/>
    </xf>
    <xf numFmtId="0" fontId="12" fillId="0" borderId="53" xfId="0" applyNumberFormat="1" applyFont="1" applyFill="1" applyBorder="1" applyAlignment="1">
      <alignment horizontal="left" vertical="center"/>
    </xf>
    <xf numFmtId="0" fontId="21" fillId="0" borderId="11" xfId="0" applyNumberFormat="1" applyFont="1" applyFill="1" applyBorder="1" applyAlignment="1">
      <alignment horizontal="left" vertical="center" wrapText="1"/>
    </xf>
    <xf numFmtId="0" fontId="12" fillId="0" borderId="11" xfId="0" applyNumberFormat="1" applyFont="1" applyFill="1" applyBorder="1" applyAlignment="1">
      <alignment horizontal="left" vertical="center" wrapText="1"/>
    </xf>
    <xf numFmtId="0" fontId="21" fillId="0" borderId="10" xfId="0" applyNumberFormat="1" applyFont="1" applyFill="1" applyBorder="1" applyAlignment="1">
      <alignment horizontal="left" vertical="center"/>
    </xf>
    <xf numFmtId="0" fontId="21" fillId="0" borderId="53" xfId="0" applyNumberFormat="1" applyFont="1" applyFill="1" applyBorder="1" applyAlignment="1">
      <alignment horizontal="left" vertical="center"/>
    </xf>
    <xf numFmtId="0" fontId="21" fillId="0" borderId="77" xfId="0" applyNumberFormat="1" applyFont="1" applyFill="1" applyBorder="1" applyAlignment="1">
      <alignment horizontal="left" vertical="center"/>
    </xf>
    <xf numFmtId="0" fontId="21" fillId="0" borderId="23" xfId="0" applyNumberFormat="1" applyFont="1" applyFill="1" applyBorder="1" applyAlignment="1">
      <alignment horizontal="left" vertical="center" wrapText="1"/>
    </xf>
    <xf numFmtId="0" fontId="12" fillId="0" borderId="23" xfId="0" applyNumberFormat="1" applyFont="1" applyFill="1" applyBorder="1" applyAlignment="1">
      <alignment horizontal="left" vertical="center" wrapText="1"/>
    </xf>
    <xf numFmtId="0" fontId="21" fillId="0" borderId="24" xfId="0" applyNumberFormat="1" applyFont="1" applyFill="1" applyBorder="1" applyAlignment="1">
      <alignment horizontal="left" vertical="center"/>
    </xf>
    <xf numFmtId="0" fontId="21" fillId="33" borderId="67" xfId="0" applyFont="1" applyFill="1" applyBorder="1" applyAlignment="1">
      <alignment horizontal="center" vertical="center"/>
    </xf>
    <xf numFmtId="0" fontId="12" fillId="33" borderId="66" xfId="0" applyFont="1" applyFill="1" applyBorder="1" applyAlignment="1">
      <alignment horizontal="center" vertical="center"/>
    </xf>
    <xf numFmtId="0" fontId="21" fillId="33" borderId="67" xfId="0" applyFont="1" applyFill="1" applyBorder="1" applyAlignment="1">
      <alignment horizontal="center" vertical="center" wrapText="1"/>
    </xf>
    <xf numFmtId="0" fontId="21" fillId="33" borderId="66" xfId="0" applyFont="1" applyFill="1" applyBorder="1" applyAlignment="1">
      <alignment horizontal="center" vertical="center" wrapText="1"/>
    </xf>
    <xf numFmtId="3" fontId="12" fillId="0" borderId="0" xfId="71" applyNumberFormat="1" applyFont="1" applyBorder="1" applyAlignment="1">
      <alignment horizontal="left" vertical="center"/>
    </xf>
    <xf numFmtId="49" fontId="15" fillId="0" borderId="12" xfId="0" applyNumberFormat="1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 wrapText="1"/>
    </xf>
    <xf numFmtId="49" fontId="15" fillId="0" borderId="69" xfId="0" applyNumberFormat="1" applyFont="1" applyFill="1" applyBorder="1" applyAlignment="1">
      <alignment horizontal="left" vertical="center" wrapText="1"/>
    </xf>
    <xf numFmtId="1" fontId="12" fillId="0" borderId="0" xfId="0" applyNumberFormat="1" applyFont="1" applyFill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1" fontId="15" fillId="0" borderId="11" xfId="0" applyNumberFormat="1" applyFont="1" applyBorder="1" applyAlignment="1">
      <alignment horizontal="left" vertical="center"/>
    </xf>
    <xf numFmtId="0" fontId="15" fillId="36" borderId="11" xfId="0" applyFont="1" applyFill="1" applyBorder="1" applyAlignment="1">
      <alignment horizontal="left" vertical="center"/>
    </xf>
    <xf numFmtId="1" fontId="15" fillId="36" borderId="11" xfId="0" applyNumberFormat="1" applyFont="1" applyFill="1" applyBorder="1" applyAlignment="1">
      <alignment horizontal="left" vertical="center"/>
    </xf>
    <xf numFmtId="0" fontId="12" fillId="0" borderId="69" xfId="0" applyFont="1" applyBorder="1" applyAlignment="1">
      <alignment horizontal="left" vertical="center"/>
    </xf>
    <xf numFmtId="0" fontId="15" fillId="0" borderId="23" xfId="0" applyFont="1" applyBorder="1" applyAlignment="1">
      <alignment horizontal="left" vertical="center"/>
    </xf>
    <xf numFmtId="0" fontId="15" fillId="0" borderId="64" xfId="0" applyFont="1" applyBorder="1" applyAlignment="1">
      <alignment horizontal="left" vertical="center"/>
    </xf>
    <xf numFmtId="1" fontId="15" fillId="0" borderId="0" xfId="0" applyNumberFormat="1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1" fontId="15" fillId="0" borderId="12" xfId="0" applyNumberFormat="1" applyFont="1" applyBorder="1" applyAlignment="1">
      <alignment horizontal="left" vertical="center"/>
    </xf>
    <xf numFmtId="3" fontId="15" fillId="0" borderId="12" xfId="0" applyNumberFormat="1" applyFont="1" applyBorder="1" applyAlignment="1">
      <alignment horizontal="left" vertical="center"/>
    </xf>
    <xf numFmtId="3" fontId="15" fillId="0" borderId="69" xfId="0" applyNumberFormat="1" applyFont="1" applyBorder="1" applyAlignment="1">
      <alignment horizontal="left" vertical="center"/>
    </xf>
    <xf numFmtId="1" fontId="12" fillId="0" borderId="30" xfId="0" applyNumberFormat="1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3" fontId="21" fillId="0" borderId="11" xfId="0" applyNumberFormat="1" applyFont="1" applyBorder="1" applyAlignment="1">
      <alignment horizontal="left" vertical="center"/>
    </xf>
    <xf numFmtId="3" fontId="21" fillId="0" borderId="16" xfId="0" applyNumberFormat="1" applyFont="1" applyBorder="1" applyAlignment="1">
      <alignment horizontal="left" vertical="center"/>
    </xf>
    <xf numFmtId="3" fontId="21" fillId="0" borderId="23" xfId="0" applyNumberFormat="1" applyFont="1" applyBorder="1" applyAlignment="1">
      <alignment horizontal="left" vertical="center"/>
    </xf>
    <xf numFmtId="3" fontId="21" fillId="0" borderId="30" xfId="0" applyNumberFormat="1" applyFont="1" applyBorder="1" applyAlignment="1">
      <alignment horizontal="left" vertical="center"/>
    </xf>
    <xf numFmtId="0" fontId="15" fillId="32" borderId="25" xfId="0" applyFont="1" applyFill="1" applyBorder="1" applyAlignment="1">
      <alignment horizontal="center" vertical="center" wrapText="1"/>
    </xf>
    <xf numFmtId="0" fontId="15" fillId="32" borderId="26" xfId="0" applyFont="1" applyFill="1" applyBorder="1" applyAlignment="1">
      <alignment horizontal="center" vertical="center" wrapText="1"/>
    </xf>
    <xf numFmtId="1" fontId="15" fillId="32" borderId="26" xfId="0" applyNumberFormat="1" applyFont="1" applyFill="1" applyBorder="1" applyAlignment="1">
      <alignment horizontal="center" vertical="center" wrapText="1"/>
    </xf>
    <xf numFmtId="0" fontId="15" fillId="32" borderId="68" xfId="0" applyFont="1" applyFill="1" applyBorder="1" applyAlignment="1">
      <alignment horizontal="center" vertical="center" wrapText="1"/>
    </xf>
    <xf numFmtId="0" fontId="15" fillId="32" borderId="11" xfId="0" applyFont="1" applyFill="1" applyBorder="1" applyAlignment="1">
      <alignment horizontal="center" vertical="center" wrapText="1"/>
    </xf>
    <xf numFmtId="0" fontId="15" fillId="32" borderId="25" xfId="0" applyFont="1" applyFill="1" applyBorder="1" applyAlignment="1">
      <alignment horizontal="center" vertical="center"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_BuiltIn_Обычный 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10" xfId="55"/>
    <cellStyle name="Обычный 2 2" xfId="56"/>
    <cellStyle name="Обычный 2 2 10" xfId="57"/>
    <cellStyle name="Обычный 2 40" xfId="58"/>
    <cellStyle name="Обычный 3" xfId="59"/>
    <cellStyle name="Обычный 6" xfId="60"/>
    <cellStyle name="Обычный 7" xfId="61"/>
    <cellStyle name="Обычный_Лист1" xfId="62"/>
    <cellStyle name="Обычный_Лист2_1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1543050</xdr:colOff>
      <xdr:row>1</xdr:row>
      <xdr:rowOff>38100</xdr:rowOff>
    </xdr:from>
    <xdr:to>
      <xdr:col>1</xdr:col>
      <xdr:colOff>5057775</xdr:colOff>
      <xdr:row>1</xdr:row>
      <xdr:rowOff>723900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390525"/>
          <a:ext cx="3514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504825</xdr:colOff>
      <xdr:row>1</xdr:row>
      <xdr:rowOff>0</xdr:rowOff>
    </xdr:from>
    <xdr:to>
      <xdr:col>8</xdr:col>
      <xdr:colOff>742950</xdr:colOff>
      <xdr:row>2</xdr:row>
      <xdr:rowOff>561975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161925"/>
          <a:ext cx="37147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0</xdr:row>
      <xdr:rowOff>0</xdr:rowOff>
    </xdr:from>
    <xdr:to>
      <xdr:col>9</xdr:col>
      <xdr:colOff>771525</xdr:colOff>
      <xdr:row>2</xdr:row>
      <xdr:rowOff>342900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0"/>
          <a:ext cx="40290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152400</xdr:colOff>
      <xdr:row>0</xdr:row>
      <xdr:rowOff>19050</xdr:rowOff>
    </xdr:from>
    <xdr:to>
      <xdr:col>8</xdr:col>
      <xdr:colOff>838200</xdr:colOff>
      <xdr:row>2</xdr:row>
      <xdr:rowOff>381000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19050"/>
          <a:ext cx="3762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447675</xdr:colOff>
      <xdr:row>1</xdr:row>
      <xdr:rowOff>0</xdr:rowOff>
    </xdr:from>
    <xdr:to>
      <xdr:col>8</xdr:col>
      <xdr:colOff>1000125</xdr:colOff>
      <xdr:row>2</xdr:row>
      <xdr:rowOff>342900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161925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695325</xdr:colOff>
      <xdr:row>0</xdr:row>
      <xdr:rowOff>0</xdr:rowOff>
    </xdr:from>
    <xdr:to>
      <xdr:col>8</xdr:col>
      <xdr:colOff>257175</xdr:colOff>
      <xdr:row>2</xdr:row>
      <xdr:rowOff>180975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0"/>
          <a:ext cx="30670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238125</xdr:colOff>
      <xdr:row>0</xdr:row>
      <xdr:rowOff>57150</xdr:rowOff>
    </xdr:from>
    <xdr:to>
      <xdr:col>8</xdr:col>
      <xdr:colOff>809625</xdr:colOff>
      <xdr:row>2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57150"/>
          <a:ext cx="2905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257175</xdr:colOff>
      <xdr:row>0</xdr:row>
      <xdr:rowOff>123825</xdr:rowOff>
    </xdr:from>
    <xdr:to>
      <xdr:col>7</xdr:col>
      <xdr:colOff>1371600</xdr:colOff>
      <xdr:row>2</xdr:row>
      <xdr:rowOff>466725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123825"/>
          <a:ext cx="40290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1009650</xdr:colOff>
      <xdr:row>0</xdr:row>
      <xdr:rowOff>28575</xdr:rowOff>
    </xdr:from>
    <xdr:to>
      <xdr:col>11</xdr:col>
      <xdr:colOff>600075</xdr:colOff>
      <xdr:row>2</xdr:row>
      <xdr:rowOff>361950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925" y="28575"/>
          <a:ext cx="40481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1038225</xdr:colOff>
      <xdr:row>1</xdr:row>
      <xdr:rowOff>0</xdr:rowOff>
    </xdr:from>
    <xdr:to>
      <xdr:col>5</xdr:col>
      <xdr:colOff>1571625</xdr:colOff>
      <xdr:row>2</xdr:row>
      <xdr:rowOff>419100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3125" y="161925"/>
          <a:ext cx="36385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57150</xdr:colOff>
      <xdr:row>0</xdr:row>
      <xdr:rowOff>85725</xdr:rowOff>
    </xdr:from>
    <xdr:to>
      <xdr:col>9</xdr:col>
      <xdr:colOff>333375</xdr:colOff>
      <xdr:row>2</xdr:row>
      <xdr:rowOff>314325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85725"/>
          <a:ext cx="3562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314325</xdr:colOff>
      <xdr:row>0</xdr:row>
      <xdr:rowOff>28575</xdr:rowOff>
    </xdr:from>
    <xdr:to>
      <xdr:col>8</xdr:col>
      <xdr:colOff>638175</xdr:colOff>
      <xdr:row>2</xdr:row>
      <xdr:rowOff>876300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28575"/>
          <a:ext cx="25717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457200</xdr:colOff>
      <xdr:row>0</xdr:row>
      <xdr:rowOff>76200</xdr:rowOff>
    </xdr:from>
    <xdr:to>
      <xdr:col>8</xdr:col>
      <xdr:colOff>1114425</xdr:colOff>
      <xdr:row>2</xdr:row>
      <xdr:rowOff>419100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76200"/>
          <a:ext cx="40386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1076325</xdr:colOff>
      <xdr:row>0</xdr:row>
      <xdr:rowOff>76200</xdr:rowOff>
    </xdr:from>
    <xdr:to>
      <xdr:col>5</xdr:col>
      <xdr:colOff>1438275</xdr:colOff>
      <xdr:row>2</xdr:row>
      <xdr:rowOff>428625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76200"/>
          <a:ext cx="37814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514350</xdr:colOff>
      <xdr:row>0</xdr:row>
      <xdr:rowOff>95250</xdr:rowOff>
    </xdr:from>
    <xdr:to>
      <xdr:col>12</xdr:col>
      <xdr:colOff>571500</xdr:colOff>
      <xdr:row>2</xdr:row>
      <xdr:rowOff>438150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95250"/>
          <a:ext cx="40290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85725</xdr:colOff>
      <xdr:row>0</xdr:row>
      <xdr:rowOff>95250</xdr:rowOff>
    </xdr:from>
    <xdr:to>
      <xdr:col>7</xdr:col>
      <xdr:colOff>371475</xdr:colOff>
      <xdr:row>2</xdr:row>
      <xdr:rowOff>123825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33975" y="95250"/>
          <a:ext cx="21907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161925</xdr:colOff>
      <xdr:row>0</xdr:row>
      <xdr:rowOff>85725</xdr:rowOff>
    </xdr:from>
    <xdr:to>
      <xdr:col>7</xdr:col>
      <xdr:colOff>1047750</xdr:colOff>
      <xdr:row>2</xdr:row>
      <xdr:rowOff>295275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85725"/>
          <a:ext cx="3105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47625</xdr:colOff>
      <xdr:row>0</xdr:row>
      <xdr:rowOff>114300</xdr:rowOff>
    </xdr:from>
    <xdr:to>
      <xdr:col>12</xdr:col>
      <xdr:colOff>123825</xdr:colOff>
      <xdr:row>2</xdr:row>
      <xdr:rowOff>409575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9825" y="114300"/>
          <a:ext cx="35337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523875</xdr:colOff>
      <xdr:row>0</xdr:row>
      <xdr:rowOff>76200</xdr:rowOff>
    </xdr:from>
    <xdr:to>
      <xdr:col>8</xdr:col>
      <xdr:colOff>600075</xdr:colOff>
      <xdr:row>2</xdr:row>
      <xdr:rowOff>342900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76200"/>
          <a:ext cx="37052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C8" sqref="C8"/>
    </sheetView>
  </sheetViews>
  <sheetFormatPr defaultColWidth="9.00390625" defaultRowHeight="12.75"/>
  <cols>
    <col min="1" max="1" width="10.875" style="2" customWidth="1"/>
    <col min="2" max="2" width="89.125" style="2" customWidth="1"/>
    <col min="3" max="3" width="46.75390625" style="2" customWidth="1"/>
    <col min="4" max="9" width="9.125" style="26" customWidth="1"/>
    <col min="10" max="16384" width="9.125" style="2" customWidth="1"/>
  </cols>
  <sheetData>
    <row r="1" spans="1:9" ht="27.75" customHeight="1" thickBot="1">
      <c r="A1" s="25"/>
      <c r="C1" s="25"/>
      <c r="D1" s="25"/>
      <c r="F1" s="1"/>
      <c r="G1" s="1"/>
      <c r="H1" s="1"/>
      <c r="I1" s="1"/>
    </row>
    <row r="2" spans="2:9" ht="70.5" customHeight="1" thickBot="1">
      <c r="B2" s="27"/>
      <c r="D2" s="28"/>
      <c r="E2" s="28"/>
      <c r="G2" s="28"/>
      <c r="H2" s="28"/>
      <c r="I2" s="28"/>
    </row>
    <row r="3" ht="38.25" thickBot="1">
      <c r="B3" s="29" t="s">
        <v>803</v>
      </c>
    </row>
    <row r="4" ht="18.75">
      <c r="B4" s="30" t="s">
        <v>5</v>
      </c>
    </row>
    <row r="5" ht="18.75">
      <c r="B5" s="30" t="s">
        <v>6</v>
      </c>
    </row>
    <row r="6" ht="18.75">
      <c r="B6" s="30" t="s">
        <v>7</v>
      </c>
    </row>
    <row r="7" ht="18.75">
      <c r="B7" s="30" t="s">
        <v>8</v>
      </c>
    </row>
    <row r="8" ht="18.75">
      <c r="B8" s="30" t="s">
        <v>9</v>
      </c>
    </row>
    <row r="9" ht="18.75">
      <c r="B9" s="30" t="s">
        <v>11</v>
      </c>
    </row>
    <row r="10" ht="18.75">
      <c r="B10" s="30" t="s">
        <v>10</v>
      </c>
    </row>
    <row r="11" ht="18.75">
      <c r="B11" s="30" t="s">
        <v>368</v>
      </c>
    </row>
    <row r="12" ht="18.75">
      <c r="B12" s="30" t="s">
        <v>57</v>
      </c>
    </row>
    <row r="13" ht="18.75">
      <c r="B13" s="30" t="s">
        <v>58</v>
      </c>
    </row>
    <row r="14" ht="18.75">
      <c r="B14" s="30" t="s">
        <v>0</v>
      </c>
    </row>
    <row r="15" ht="18.75">
      <c r="B15" s="30" t="s">
        <v>740</v>
      </c>
    </row>
    <row r="16" ht="18.75">
      <c r="B16" s="30" t="s">
        <v>12</v>
      </c>
    </row>
    <row r="17" ht="18.75">
      <c r="B17" s="30" t="s">
        <v>98</v>
      </c>
    </row>
    <row r="18" ht="18.75">
      <c r="B18" s="30" t="s">
        <v>781</v>
      </c>
    </row>
    <row r="19" ht="18.75">
      <c r="B19" s="30" t="s">
        <v>601</v>
      </c>
    </row>
    <row r="20" ht="18.75">
      <c r="B20" s="30" t="s">
        <v>638</v>
      </c>
    </row>
    <row r="21" ht="18.75">
      <c r="B21" s="30" t="s">
        <v>46</v>
      </c>
    </row>
    <row r="22" ht="18.75">
      <c r="B22" s="30" t="s">
        <v>757</v>
      </c>
    </row>
    <row r="23" ht="18.75">
      <c r="B23" s="30" t="s">
        <v>214</v>
      </c>
    </row>
    <row r="24" ht="18.75">
      <c r="B24" s="30" t="s">
        <v>13</v>
      </c>
    </row>
    <row r="25" ht="18.75">
      <c r="B25" s="30" t="s">
        <v>1</v>
      </c>
    </row>
    <row r="26" ht="18.75">
      <c r="B26" s="30" t="s">
        <v>2</v>
      </c>
    </row>
    <row r="27" ht="18.75">
      <c r="B27" s="30" t="s">
        <v>3</v>
      </c>
    </row>
    <row r="28" ht="18" customHeight="1" thickBot="1">
      <c r="B28" s="31" t="s">
        <v>4</v>
      </c>
    </row>
    <row r="29" ht="18.75">
      <c r="B29" s="32" t="s">
        <v>801</v>
      </c>
    </row>
    <row r="30" ht="19.5" thickBot="1">
      <c r="B30" s="33" t="s">
        <v>802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88"/>
  <sheetViews>
    <sheetView zoomScalePageLayoutView="0" workbookViewId="0" topLeftCell="A28">
      <selection activeCell="L27" sqref="L27"/>
    </sheetView>
  </sheetViews>
  <sheetFormatPr defaultColWidth="9.00390625" defaultRowHeight="12.75"/>
  <cols>
    <col min="1" max="3" width="9.125" style="58" customWidth="1"/>
    <col min="4" max="4" width="12.25390625" style="58" customWidth="1"/>
    <col min="5" max="5" width="25.875" style="58" customWidth="1"/>
    <col min="6" max="6" width="16.625" style="58" customWidth="1"/>
    <col min="7" max="7" width="16.75390625" style="58" customWidth="1"/>
    <col min="8" max="9" width="12.25390625" style="58" customWidth="1"/>
    <col min="10" max="16384" width="9.125" style="58" customWidth="1"/>
  </cols>
  <sheetData>
    <row r="1" spans="1:9" ht="12.75" customHeight="1">
      <c r="A1" s="281" t="s">
        <v>805</v>
      </c>
      <c r="B1" s="282"/>
      <c r="C1" s="282"/>
      <c r="D1" s="282"/>
      <c r="E1" s="282"/>
      <c r="F1" s="282"/>
      <c r="G1" s="282"/>
      <c r="H1" s="282"/>
      <c r="I1" s="283"/>
    </row>
    <row r="2" spans="1:9" ht="12.75" customHeight="1">
      <c r="A2" s="284"/>
      <c r="B2" s="285"/>
      <c r="C2" s="285"/>
      <c r="D2" s="285"/>
      <c r="E2" s="285"/>
      <c r="F2" s="285"/>
      <c r="G2" s="285"/>
      <c r="H2" s="285"/>
      <c r="I2" s="286"/>
    </row>
    <row r="3" spans="1:9" ht="57.75" customHeight="1" thickBot="1">
      <c r="A3" s="287"/>
      <c r="B3" s="288"/>
      <c r="C3" s="288"/>
      <c r="D3" s="288"/>
      <c r="E3" s="288"/>
      <c r="F3" s="288"/>
      <c r="G3" s="288"/>
      <c r="H3" s="288"/>
      <c r="I3" s="289"/>
    </row>
    <row r="4" spans="1:9" ht="18.75">
      <c r="A4" s="294" t="s">
        <v>741</v>
      </c>
      <c r="B4" s="295"/>
      <c r="C4" s="295"/>
      <c r="D4" s="295"/>
      <c r="E4" s="295"/>
      <c r="F4" s="295"/>
      <c r="G4" s="295"/>
      <c r="H4" s="295"/>
      <c r="I4" s="296"/>
    </row>
    <row r="5" spans="1:9" ht="18.75">
      <c r="A5" s="297" t="s">
        <v>742</v>
      </c>
      <c r="B5" s="298" t="s">
        <v>265</v>
      </c>
      <c r="C5" s="298"/>
      <c r="D5" s="299" t="s">
        <v>216</v>
      </c>
      <c r="E5" s="300"/>
      <c r="F5" s="300"/>
      <c r="G5" s="300"/>
      <c r="H5" s="300"/>
      <c r="I5" s="301"/>
    </row>
    <row r="6" spans="1:9" ht="18.75">
      <c r="A6" s="297"/>
      <c r="B6" s="292" t="s">
        <v>264</v>
      </c>
      <c r="C6" s="279" t="s">
        <v>608</v>
      </c>
      <c r="D6" s="280" t="s">
        <v>661</v>
      </c>
      <c r="E6" s="280"/>
      <c r="F6" s="290" t="s">
        <v>607</v>
      </c>
      <c r="G6" s="291"/>
      <c r="H6" s="292" t="s">
        <v>634</v>
      </c>
      <c r="I6" s="293"/>
    </row>
    <row r="7" spans="1:9" ht="52.5" customHeight="1">
      <c r="A7" s="297"/>
      <c r="B7" s="292"/>
      <c r="C7" s="279"/>
      <c r="D7" s="44" t="s">
        <v>662</v>
      </c>
      <c r="E7" s="44" t="s">
        <v>269</v>
      </c>
      <c r="F7" s="44" t="s">
        <v>603</v>
      </c>
      <c r="G7" s="44" t="s">
        <v>663</v>
      </c>
      <c r="H7" s="44" t="s">
        <v>633</v>
      </c>
      <c r="I7" s="45" t="s">
        <v>47</v>
      </c>
    </row>
    <row r="8" spans="1:9" ht="18.75">
      <c r="A8" s="702" t="s">
        <v>743</v>
      </c>
      <c r="B8" s="703"/>
      <c r="C8" s="703"/>
      <c r="D8" s="703"/>
      <c r="E8" s="703"/>
      <c r="F8" s="703"/>
      <c r="G8" s="703"/>
      <c r="H8" s="703"/>
      <c r="I8" s="704"/>
    </row>
    <row r="9" spans="1:9" ht="18.75">
      <c r="A9" s="711" t="s">
        <v>744</v>
      </c>
      <c r="B9" s="712">
        <v>0.18</v>
      </c>
      <c r="C9" s="712">
        <v>1500</v>
      </c>
      <c r="D9" s="705">
        <v>29335.525883421</v>
      </c>
      <c r="E9" s="705">
        <v>105281.26489770091</v>
      </c>
      <c r="F9" s="705"/>
      <c r="G9" s="705"/>
      <c r="H9" s="705">
        <v>61079.118331745696</v>
      </c>
      <c r="I9" s="706">
        <v>65229.8778259128</v>
      </c>
    </row>
    <row r="10" spans="1:9" ht="18.75">
      <c r="A10" s="711" t="s">
        <v>745</v>
      </c>
      <c r="B10" s="713">
        <v>0.25</v>
      </c>
      <c r="C10" s="712">
        <v>1500</v>
      </c>
      <c r="D10" s="705">
        <v>31210.14609434881</v>
      </c>
      <c r="E10" s="705">
        <v>109453.95901029745</v>
      </c>
      <c r="F10" s="705">
        <v>34852.932292260004</v>
      </c>
      <c r="G10" s="705">
        <v>125961.95469288001</v>
      </c>
      <c r="H10" s="705">
        <v>61523.6347676223</v>
      </c>
      <c r="I10" s="706">
        <v>65824.5058330671</v>
      </c>
    </row>
    <row r="11" spans="1:9" ht="18.75">
      <c r="A11" s="711">
        <v>6</v>
      </c>
      <c r="B11" s="713">
        <v>1.5</v>
      </c>
      <c r="C11" s="712">
        <v>3000</v>
      </c>
      <c r="D11" s="705">
        <v>33703.402669332005</v>
      </c>
      <c r="E11" s="705">
        <v>114238.67922847105</v>
      </c>
      <c r="F11" s="705">
        <v>39245.9231973504</v>
      </c>
      <c r="G11" s="705">
        <v>131213.10280803445</v>
      </c>
      <c r="H11" s="705">
        <v>64636.41347434981</v>
      </c>
      <c r="I11" s="706">
        <v>69083.9051442984</v>
      </c>
    </row>
    <row r="12" spans="1:9" ht="18.75">
      <c r="A12" s="711" t="s">
        <v>745</v>
      </c>
      <c r="B12" s="713">
        <v>2.2</v>
      </c>
      <c r="C12" s="712">
        <v>3000</v>
      </c>
      <c r="D12" s="705">
        <v>33855.43050927</v>
      </c>
      <c r="E12" s="705">
        <v>115112.00680227358</v>
      </c>
      <c r="F12" s="705">
        <v>40566.52061299585</v>
      </c>
      <c r="G12" s="705">
        <v>132531.0695515372</v>
      </c>
      <c r="H12" s="705">
        <v>64785.3613900362</v>
      </c>
      <c r="I12" s="706">
        <v>69232.8530599848</v>
      </c>
    </row>
    <row r="13" spans="1:9" ht="18.75">
      <c r="A13" s="702" t="s">
        <v>746</v>
      </c>
      <c r="B13" s="703"/>
      <c r="C13" s="703"/>
      <c r="D13" s="703"/>
      <c r="E13" s="703"/>
      <c r="F13" s="703"/>
      <c r="G13" s="703"/>
      <c r="H13" s="703"/>
      <c r="I13" s="704"/>
    </row>
    <row r="14" spans="1:9" ht="18.75">
      <c r="A14" s="711">
        <v>6</v>
      </c>
      <c r="B14" s="713">
        <v>0.25</v>
      </c>
      <c r="C14" s="714">
        <v>1500</v>
      </c>
      <c r="D14" s="705">
        <v>32728.636748223365</v>
      </c>
      <c r="E14" s="705">
        <v>113491.32287229145</v>
      </c>
      <c r="F14" s="705">
        <v>38963.35751526</v>
      </c>
      <c r="G14" s="705">
        <v>135916.13093010001</v>
      </c>
      <c r="H14" s="705">
        <v>64390.7489899656</v>
      </c>
      <c r="I14" s="706">
        <v>68901.24016312082</v>
      </c>
    </row>
    <row r="15" spans="1:9" ht="18.75">
      <c r="A15" s="711" t="s">
        <v>744</v>
      </c>
      <c r="B15" s="713">
        <v>0.37</v>
      </c>
      <c r="C15" s="714">
        <v>1500</v>
      </c>
      <c r="D15" s="705">
        <v>32728.636748223365</v>
      </c>
      <c r="E15" s="705">
        <v>113491.32287229145</v>
      </c>
      <c r="F15" s="705">
        <v>38963.35751526</v>
      </c>
      <c r="G15" s="705">
        <v>135916.13093010001</v>
      </c>
      <c r="H15" s="705">
        <v>64390.7489899656</v>
      </c>
      <c r="I15" s="706">
        <v>68901.24016312082</v>
      </c>
    </row>
    <row r="16" spans="1:9" ht="18.75">
      <c r="A16" s="711" t="s">
        <v>745</v>
      </c>
      <c r="B16" s="712">
        <v>0.55</v>
      </c>
      <c r="C16" s="714">
        <v>1500</v>
      </c>
      <c r="D16" s="705">
        <v>34655.56704104545</v>
      </c>
      <c r="E16" s="705">
        <v>121370.11878349478</v>
      </c>
      <c r="F16" s="705">
        <v>41257.09057632</v>
      </c>
      <c r="G16" s="705">
        <v>145355.05668162002</v>
      </c>
      <c r="H16" s="705">
        <v>65210.30988611881</v>
      </c>
      <c r="I16" s="706">
        <v>69721.96355699905</v>
      </c>
    </row>
    <row r="17" spans="1:9" ht="18.75">
      <c r="A17" s="711" t="s">
        <v>744</v>
      </c>
      <c r="B17" s="712">
        <v>3</v>
      </c>
      <c r="C17" s="714">
        <v>3000</v>
      </c>
      <c r="D17" s="705"/>
      <c r="E17" s="705"/>
      <c r="F17" s="705"/>
      <c r="G17" s="705"/>
      <c r="H17" s="705">
        <v>70683.21023165592</v>
      </c>
      <c r="I17" s="706">
        <v>75477.58242297289</v>
      </c>
    </row>
    <row r="18" spans="1:9" ht="18.75">
      <c r="A18" s="711" t="s">
        <v>745</v>
      </c>
      <c r="B18" s="712">
        <v>4</v>
      </c>
      <c r="C18" s="714">
        <v>3000</v>
      </c>
      <c r="D18" s="705"/>
      <c r="E18" s="705"/>
      <c r="F18" s="705"/>
      <c r="G18" s="705"/>
      <c r="H18" s="705">
        <v>73705.37548274209</v>
      </c>
      <c r="I18" s="706">
        <v>78783.55458878017</v>
      </c>
    </row>
    <row r="19" spans="1:9" ht="18.75">
      <c r="A19" s="702" t="s">
        <v>747</v>
      </c>
      <c r="B19" s="703"/>
      <c r="C19" s="703"/>
      <c r="D19" s="703"/>
      <c r="E19" s="703"/>
      <c r="F19" s="703"/>
      <c r="G19" s="703"/>
      <c r="H19" s="703"/>
      <c r="I19" s="704"/>
    </row>
    <row r="20" spans="1:9" ht="18.75">
      <c r="A20" s="711">
        <v>6</v>
      </c>
      <c r="B20" s="712">
        <v>0.55</v>
      </c>
      <c r="C20" s="714">
        <v>1500</v>
      </c>
      <c r="D20" s="705">
        <v>35504.0699622336</v>
      </c>
      <c r="E20" s="705">
        <v>129406.69944568082</v>
      </c>
      <c r="F20" s="705">
        <v>42320.01180300001</v>
      </c>
      <c r="G20" s="705">
        <v>155015.1348888</v>
      </c>
      <c r="H20" s="705">
        <v>72645.29218626533</v>
      </c>
      <c r="I20" s="706">
        <v>77823.70661656537</v>
      </c>
    </row>
    <row r="21" spans="1:9" ht="18.75">
      <c r="A21" s="711" t="s">
        <v>744</v>
      </c>
      <c r="B21" s="712">
        <v>0.75</v>
      </c>
      <c r="C21" s="714">
        <v>1500</v>
      </c>
      <c r="D21" s="705">
        <v>36084.13316970336</v>
      </c>
      <c r="E21" s="705">
        <v>129967.06734806798</v>
      </c>
      <c r="F21" s="705">
        <v>42956.838246</v>
      </c>
      <c r="G21" s="705">
        <v>155648.48773302004</v>
      </c>
      <c r="H21" s="705">
        <v>73310.59403419752</v>
      </c>
      <c r="I21" s="706">
        <v>78346.53417907082</v>
      </c>
    </row>
    <row r="22" spans="1:9" ht="18.75">
      <c r="A22" s="711" t="s">
        <v>745</v>
      </c>
      <c r="B22" s="712">
        <v>1.1</v>
      </c>
      <c r="C22" s="714">
        <v>1500</v>
      </c>
      <c r="D22" s="705">
        <v>39061.7993046852</v>
      </c>
      <c r="E22" s="705">
        <v>135570.1697545421</v>
      </c>
      <c r="F22" s="705">
        <v>46597.55881050337</v>
      </c>
      <c r="G22" s="705">
        <v>162359.57667887962</v>
      </c>
      <c r="H22" s="705">
        <v>74939.25334697857</v>
      </c>
      <c r="I22" s="706">
        <v>80271.63041173706</v>
      </c>
    </row>
    <row r="23" spans="1:9" ht="18.75">
      <c r="A23" s="711">
        <v>6</v>
      </c>
      <c r="B23" s="712">
        <v>5.5</v>
      </c>
      <c r="C23" s="714">
        <v>3000</v>
      </c>
      <c r="D23" s="705"/>
      <c r="E23" s="705"/>
      <c r="F23" s="705"/>
      <c r="G23" s="705"/>
      <c r="H23" s="705">
        <v>83333.13648473924</v>
      </c>
      <c r="I23" s="706">
        <v>89126.8479928008</v>
      </c>
    </row>
    <row r="24" spans="1:9" ht="18.75">
      <c r="A24" s="711" t="s">
        <v>745</v>
      </c>
      <c r="B24" s="712">
        <v>7.5</v>
      </c>
      <c r="C24" s="714">
        <v>3000</v>
      </c>
      <c r="D24" s="705"/>
      <c r="E24" s="705"/>
      <c r="F24" s="705"/>
      <c r="G24" s="705"/>
      <c r="H24" s="705">
        <v>92429.0304623391</v>
      </c>
      <c r="I24" s="706">
        <v>98830.07524402595</v>
      </c>
    </row>
    <row r="25" spans="1:9" ht="18.75">
      <c r="A25" s="702" t="s">
        <v>748</v>
      </c>
      <c r="B25" s="703"/>
      <c r="C25" s="703"/>
      <c r="D25" s="703"/>
      <c r="E25" s="703"/>
      <c r="F25" s="703"/>
      <c r="G25" s="703"/>
      <c r="H25" s="703"/>
      <c r="I25" s="704"/>
    </row>
    <row r="26" spans="1:9" ht="18.75">
      <c r="A26" s="711">
        <v>6</v>
      </c>
      <c r="B26" s="712">
        <v>0.25</v>
      </c>
      <c r="C26" s="714">
        <v>1000</v>
      </c>
      <c r="D26" s="705">
        <v>39468.129311307006</v>
      </c>
      <c r="E26" s="705">
        <v>141054.9266505816</v>
      </c>
      <c r="F26" s="705">
        <v>47638.1610071556</v>
      </c>
      <c r="G26" s="705">
        <v>168874.79402100004</v>
      </c>
      <c r="H26" s="705">
        <v>77823.70661656537</v>
      </c>
      <c r="I26" s="706">
        <v>83298.26271085427</v>
      </c>
    </row>
    <row r="27" spans="1:9" ht="18.75">
      <c r="A27" s="711" t="s">
        <v>744</v>
      </c>
      <c r="B27" s="713">
        <v>0.37</v>
      </c>
      <c r="C27" s="714">
        <v>1000</v>
      </c>
      <c r="D27" s="705">
        <v>40333.28003358144</v>
      </c>
      <c r="E27" s="705">
        <v>141460.9903479636</v>
      </c>
      <c r="F27" s="705">
        <v>48239.73505400364</v>
      </c>
      <c r="G27" s="705">
        <v>169413.20183190002</v>
      </c>
      <c r="H27" s="705">
        <v>78563.4801066082</v>
      </c>
      <c r="I27" s="706">
        <v>84038.03620089713</v>
      </c>
    </row>
    <row r="28" spans="1:9" ht="18.75">
      <c r="A28" s="711" t="s">
        <v>745</v>
      </c>
      <c r="B28" s="712">
        <v>0.55</v>
      </c>
      <c r="C28" s="714">
        <v>1000</v>
      </c>
      <c r="D28" s="705">
        <v>42966.69400360513</v>
      </c>
      <c r="E28" s="705">
        <v>143139.77369114006</v>
      </c>
      <c r="F28" s="705">
        <v>51501.93871731666</v>
      </c>
      <c r="G28" s="705">
        <v>171424.41552552</v>
      </c>
      <c r="H28" s="705">
        <v>79087.04522992128</v>
      </c>
      <c r="I28" s="706">
        <v>84714.69671683994</v>
      </c>
    </row>
    <row r="29" spans="1:9" ht="18.75">
      <c r="A29" s="711">
        <v>6</v>
      </c>
      <c r="B29" s="712">
        <v>1.1</v>
      </c>
      <c r="C29" s="714">
        <v>1500</v>
      </c>
      <c r="D29" s="705">
        <v>40572.27289257552</v>
      </c>
      <c r="E29" s="705">
        <v>141760.1112018395</v>
      </c>
      <c r="F29" s="705">
        <v>48397.67727479772</v>
      </c>
      <c r="G29" s="705">
        <v>169773.8540145648</v>
      </c>
      <c r="H29" s="705">
        <v>81159.77867366762</v>
      </c>
      <c r="I29" s="706">
        <v>86936.22986939136</v>
      </c>
    </row>
    <row r="30" spans="1:9" ht="18.75">
      <c r="A30" s="711" t="s">
        <v>744</v>
      </c>
      <c r="B30" s="712">
        <v>1.5</v>
      </c>
      <c r="C30" s="714">
        <v>1500</v>
      </c>
      <c r="D30" s="705">
        <v>40572.27289257552</v>
      </c>
      <c r="E30" s="705">
        <v>141760.1112018395</v>
      </c>
      <c r="F30" s="705">
        <v>48397.67727479772</v>
      </c>
      <c r="G30" s="705">
        <v>169773.8540145648</v>
      </c>
      <c r="H30" s="705">
        <v>81159.77867366762</v>
      </c>
      <c r="I30" s="706">
        <v>86936.22986939136</v>
      </c>
    </row>
    <row r="31" spans="1:9" ht="18.75">
      <c r="A31" s="711" t="s">
        <v>745</v>
      </c>
      <c r="B31" s="712">
        <v>2.2</v>
      </c>
      <c r="C31" s="714">
        <v>1500</v>
      </c>
      <c r="D31" s="705">
        <v>44486.7964073136</v>
      </c>
      <c r="E31" s="705">
        <v>144419.4173771693</v>
      </c>
      <c r="F31" s="705">
        <v>52861.24939136521</v>
      </c>
      <c r="G31" s="705">
        <v>173100.0286308766</v>
      </c>
      <c r="H31" s="705">
        <v>84586.42366109208</v>
      </c>
      <c r="I31" s="706">
        <v>90522.31304081785</v>
      </c>
    </row>
    <row r="32" spans="1:9" ht="18.75">
      <c r="A32" s="702" t="s">
        <v>749</v>
      </c>
      <c r="B32" s="703"/>
      <c r="C32" s="703"/>
      <c r="D32" s="703"/>
      <c r="E32" s="703"/>
      <c r="F32" s="703"/>
      <c r="G32" s="703"/>
      <c r="H32" s="703"/>
      <c r="I32" s="704"/>
    </row>
    <row r="33" spans="1:9" ht="18.75">
      <c r="A33" s="711">
        <v>6</v>
      </c>
      <c r="B33" s="712">
        <v>0.55</v>
      </c>
      <c r="C33" s="714">
        <v>1000</v>
      </c>
      <c r="D33" s="705">
        <v>49503.40713284245</v>
      </c>
      <c r="E33" s="705">
        <v>142681.50180409467</v>
      </c>
      <c r="F33" s="705">
        <v>60232.2028452</v>
      </c>
      <c r="G33" s="705"/>
      <c r="H33" s="705">
        <v>81539.99416466137</v>
      </c>
      <c r="I33" s="706">
        <v>87299.0785243514</v>
      </c>
    </row>
    <row r="34" spans="1:9" ht="18.75">
      <c r="A34" s="711" t="s">
        <v>744</v>
      </c>
      <c r="B34" s="712">
        <v>0.75</v>
      </c>
      <c r="C34" s="714">
        <v>1000</v>
      </c>
      <c r="D34" s="705">
        <v>50859.669145028405</v>
      </c>
      <c r="E34" s="705">
        <v>144261.6372576516</v>
      </c>
      <c r="F34" s="705">
        <v>61674.23264272921</v>
      </c>
      <c r="G34" s="705">
        <v>172543.92167632622</v>
      </c>
      <c r="H34" s="705">
        <v>83062.78744955809</v>
      </c>
      <c r="I34" s="706">
        <v>88827.61366803147</v>
      </c>
    </row>
    <row r="35" spans="1:9" ht="18.75">
      <c r="A35" s="711" t="s">
        <v>745</v>
      </c>
      <c r="B35" s="712">
        <v>1.1</v>
      </c>
      <c r="C35" s="714">
        <v>1000</v>
      </c>
      <c r="D35" s="705">
        <v>53768.47465779554</v>
      </c>
      <c r="E35" s="705">
        <v>146996.59262507854</v>
      </c>
      <c r="F35" s="705">
        <v>65290.526860611615</v>
      </c>
      <c r="G35" s="705">
        <v>176043.01551350515</v>
      </c>
      <c r="H35" s="705">
        <v>83194.14969248761</v>
      </c>
      <c r="I35" s="706">
        <v>88957.81341323594</v>
      </c>
    </row>
    <row r="36" spans="1:9" ht="18.75">
      <c r="A36" s="711" t="s">
        <v>744</v>
      </c>
      <c r="B36" s="712">
        <v>2.2</v>
      </c>
      <c r="C36" s="714">
        <v>1500</v>
      </c>
      <c r="D36" s="705">
        <v>51653.21278631941</v>
      </c>
      <c r="E36" s="705">
        <v>145099.47854631767</v>
      </c>
      <c r="F36" s="705">
        <v>62596.612062770415</v>
      </c>
      <c r="G36" s="705">
        <v>173773.21902163813</v>
      </c>
      <c r="H36" s="705">
        <v>86379.07157227692</v>
      </c>
      <c r="I36" s="706">
        <v>92549.08845697225</v>
      </c>
    </row>
    <row r="37" spans="1:9" ht="18.75">
      <c r="A37" s="711" t="s">
        <v>745</v>
      </c>
      <c r="B37" s="712">
        <v>3</v>
      </c>
      <c r="C37" s="714">
        <v>1500</v>
      </c>
      <c r="D37" s="705">
        <v>54408.5755465788</v>
      </c>
      <c r="E37" s="705">
        <v>148493.9719034345</v>
      </c>
      <c r="F37" s="705">
        <v>66605.00611093921</v>
      </c>
      <c r="G37" s="705">
        <v>178547.26602862705</v>
      </c>
      <c r="H37" s="705">
        <v>89004.56110561718</v>
      </c>
      <c r="I37" s="706">
        <v>95305.03709755922</v>
      </c>
    </row>
    <row r="38" spans="1:9" ht="18.75">
      <c r="A38" s="702" t="s">
        <v>750</v>
      </c>
      <c r="B38" s="703"/>
      <c r="C38" s="703"/>
      <c r="D38" s="703"/>
      <c r="E38" s="703"/>
      <c r="F38" s="703"/>
      <c r="G38" s="703"/>
      <c r="H38" s="703"/>
      <c r="I38" s="704"/>
    </row>
    <row r="39" spans="1:9" ht="18.75">
      <c r="A39" s="711" t="s">
        <v>744</v>
      </c>
      <c r="B39" s="712">
        <v>1.1</v>
      </c>
      <c r="C39" s="714">
        <v>1000</v>
      </c>
      <c r="D39" s="705">
        <v>58613.378448431395</v>
      </c>
      <c r="E39" s="705">
        <v>147303.18634779644</v>
      </c>
      <c r="F39" s="705">
        <v>70056.66564104472</v>
      </c>
      <c r="G39" s="705">
        <v>176411.58518565583</v>
      </c>
      <c r="H39" s="705">
        <v>98260.12020900601</v>
      </c>
      <c r="I39" s="706">
        <v>105072.3568777404</v>
      </c>
    </row>
    <row r="40" spans="1:9" ht="18.75">
      <c r="A40" s="711" t="s">
        <v>745</v>
      </c>
      <c r="B40" s="712">
        <v>1.5</v>
      </c>
      <c r="C40" s="714">
        <v>1000</v>
      </c>
      <c r="D40" s="705">
        <v>63421.63114047324</v>
      </c>
      <c r="E40" s="705">
        <v>161639.92690443556</v>
      </c>
      <c r="F40" s="705">
        <v>76030.29682938145</v>
      </c>
      <c r="G40" s="705">
        <v>193969.30589315319</v>
      </c>
      <c r="H40" s="705">
        <v>101374.18414728211</v>
      </c>
      <c r="I40" s="706">
        <v>108456.1920759339</v>
      </c>
    </row>
    <row r="41" spans="1:9" ht="18.75">
      <c r="A41" s="711" t="s">
        <v>744</v>
      </c>
      <c r="B41" s="712">
        <v>4</v>
      </c>
      <c r="C41" s="714">
        <v>1500</v>
      </c>
      <c r="D41" s="705">
        <v>60903.024241593615</v>
      </c>
      <c r="E41" s="705">
        <v>151884.97776737617</v>
      </c>
      <c r="F41" s="705">
        <v>73084.1014993464</v>
      </c>
      <c r="G41" s="705">
        <v>182626.4427570022</v>
      </c>
      <c r="H41" s="705">
        <v>104992.21979601955</v>
      </c>
      <c r="I41" s="706">
        <v>112351.83079197138</v>
      </c>
    </row>
    <row r="42" spans="1:9" ht="18.75">
      <c r="A42" s="711" t="s">
        <v>745</v>
      </c>
      <c r="B42" s="712">
        <v>5.5</v>
      </c>
      <c r="C42" s="714">
        <v>1500</v>
      </c>
      <c r="D42" s="705">
        <v>67178.98357334641</v>
      </c>
      <c r="E42" s="705">
        <v>182861.49423924717</v>
      </c>
      <c r="F42" s="705">
        <v>79667.07138567073</v>
      </c>
      <c r="G42" s="705">
        <v>194162.6950316309</v>
      </c>
      <c r="H42" s="705">
        <v>112594.1200962077</v>
      </c>
      <c r="I42" s="706">
        <v>120486.24767952866</v>
      </c>
    </row>
    <row r="43" spans="1:9" ht="18.75">
      <c r="A43" s="702" t="s">
        <v>751</v>
      </c>
      <c r="B43" s="703"/>
      <c r="C43" s="703"/>
      <c r="D43" s="703"/>
      <c r="E43" s="703"/>
      <c r="F43" s="703"/>
      <c r="G43" s="703"/>
      <c r="H43" s="703"/>
      <c r="I43" s="704"/>
    </row>
    <row r="44" spans="1:9" ht="18.75">
      <c r="A44" s="711">
        <v>6</v>
      </c>
      <c r="B44" s="712">
        <v>0.75</v>
      </c>
      <c r="C44" s="715" t="s">
        <v>669</v>
      </c>
      <c r="D44" s="705">
        <v>72738.89525259001</v>
      </c>
      <c r="E44" s="705">
        <v>171676.4366956716</v>
      </c>
      <c r="F44" s="705"/>
      <c r="G44" s="705"/>
      <c r="H44" s="705">
        <v>118061.02269451802</v>
      </c>
      <c r="I44" s="706">
        <v>126312.83448431043</v>
      </c>
    </row>
    <row r="45" spans="1:9" ht="18.75">
      <c r="A45" s="711" t="s">
        <v>745</v>
      </c>
      <c r="B45" s="712">
        <v>1.1</v>
      </c>
      <c r="C45" s="715" t="s">
        <v>669</v>
      </c>
      <c r="D45" s="705">
        <v>72738.89525259001</v>
      </c>
      <c r="E45" s="705">
        <v>171676.4366956716</v>
      </c>
      <c r="F45" s="705"/>
      <c r="G45" s="705"/>
      <c r="H45" s="705">
        <v>121387.9661340264</v>
      </c>
      <c r="I45" s="706">
        <v>130040.14491920162</v>
      </c>
    </row>
    <row r="46" spans="1:9" ht="18.75">
      <c r="A46" s="711" t="s">
        <v>744</v>
      </c>
      <c r="B46" s="712">
        <v>2.2</v>
      </c>
      <c r="C46" s="716" t="s">
        <v>230</v>
      </c>
      <c r="D46" s="705">
        <v>70138.1134273719</v>
      </c>
      <c r="E46" s="705">
        <v>171718.35145428358</v>
      </c>
      <c r="F46" s="705">
        <v>85917.45113600761</v>
      </c>
      <c r="G46" s="705">
        <v>207089.39531977207</v>
      </c>
      <c r="H46" s="705">
        <v>120259.15073848983</v>
      </c>
      <c r="I46" s="706">
        <v>128652.59851853669</v>
      </c>
    </row>
    <row r="47" spans="1:9" ht="18.75">
      <c r="A47" s="711" t="s">
        <v>745</v>
      </c>
      <c r="B47" s="712">
        <v>3</v>
      </c>
      <c r="C47" s="716" t="s">
        <v>230</v>
      </c>
      <c r="D47" s="705">
        <v>76575.2072171976</v>
      </c>
      <c r="E47" s="705">
        <v>188086.3078441842</v>
      </c>
      <c r="F47" s="705">
        <v>91890.7210700712</v>
      </c>
      <c r="G47" s="705">
        <v>226602.12573476273</v>
      </c>
      <c r="H47" s="705">
        <v>127462.81914867858</v>
      </c>
      <c r="I47" s="706">
        <v>136398.82337443507</v>
      </c>
    </row>
    <row r="48" spans="1:10" ht="18.75">
      <c r="A48" s="711" t="s">
        <v>744</v>
      </c>
      <c r="B48" s="712">
        <v>7.5</v>
      </c>
      <c r="C48" s="716" t="s">
        <v>218</v>
      </c>
      <c r="D48" s="705">
        <v>82577.169077184</v>
      </c>
      <c r="E48" s="705">
        <v>194220.99591355442</v>
      </c>
      <c r="F48" s="705">
        <v>118855.89788200802</v>
      </c>
      <c r="G48" s="705">
        <v>254883.4155463201</v>
      </c>
      <c r="H48" s="705">
        <v>133377.4917870561</v>
      </c>
      <c r="I48" s="706">
        <v>142858.14124925522</v>
      </c>
      <c r="J48" s="690"/>
    </row>
    <row r="49" spans="1:9" ht="18.75">
      <c r="A49" s="711" t="s">
        <v>745</v>
      </c>
      <c r="B49" s="712">
        <v>11</v>
      </c>
      <c r="C49" s="716" t="s">
        <v>218</v>
      </c>
      <c r="D49" s="705">
        <v>90047.664293391</v>
      </c>
      <c r="E49" s="705">
        <v>200787.00074343724</v>
      </c>
      <c r="F49" s="705">
        <v>119666.05690413</v>
      </c>
      <c r="G49" s="705">
        <v>257326.97650142404</v>
      </c>
      <c r="H49" s="705">
        <v>140858.25148765804</v>
      </c>
      <c r="I49" s="706">
        <v>150669.7901803086</v>
      </c>
    </row>
    <row r="50" spans="1:9" ht="18.75">
      <c r="A50" s="702" t="s">
        <v>752</v>
      </c>
      <c r="B50" s="703"/>
      <c r="C50" s="703"/>
      <c r="D50" s="703"/>
      <c r="E50" s="703"/>
      <c r="F50" s="703"/>
      <c r="G50" s="703"/>
      <c r="H50" s="703"/>
      <c r="I50" s="704"/>
    </row>
    <row r="51" spans="1:9" ht="18.75">
      <c r="A51" s="717">
        <v>6</v>
      </c>
      <c r="B51" s="712">
        <v>1.5</v>
      </c>
      <c r="C51" s="712">
        <v>750</v>
      </c>
      <c r="D51" s="705">
        <v>81828.90958532161</v>
      </c>
      <c r="E51" s="705">
        <v>221424.61255282356</v>
      </c>
      <c r="F51" s="705"/>
      <c r="G51" s="705"/>
      <c r="H51" s="705">
        <v>135986.11352472068</v>
      </c>
      <c r="I51" s="706">
        <v>153088.38753884702</v>
      </c>
    </row>
    <row r="52" spans="1:9" ht="18.75">
      <c r="A52" s="717" t="s">
        <v>745</v>
      </c>
      <c r="B52" s="712">
        <v>2.2</v>
      </c>
      <c r="C52" s="715" t="s">
        <v>669</v>
      </c>
      <c r="D52" s="705">
        <v>91646.38813188601</v>
      </c>
      <c r="E52" s="705">
        <v>223886.02703220208</v>
      </c>
      <c r="F52" s="705" t="s">
        <v>299</v>
      </c>
      <c r="G52" s="705" t="s">
        <v>299</v>
      </c>
      <c r="H52" s="705">
        <v>143136.30067129323</v>
      </c>
      <c r="I52" s="706">
        <v>161287.52799247205</v>
      </c>
    </row>
    <row r="53" spans="1:9" ht="18.75">
      <c r="A53" s="717" t="s">
        <v>744</v>
      </c>
      <c r="B53" s="712">
        <v>4</v>
      </c>
      <c r="C53" s="715" t="s">
        <v>230</v>
      </c>
      <c r="D53" s="705">
        <v>82435.44624696</v>
      </c>
      <c r="E53" s="705">
        <v>232303.0311404779</v>
      </c>
      <c r="F53" s="705">
        <v>96982.87793760002</v>
      </c>
      <c r="G53" s="705">
        <v>233004.37469736004</v>
      </c>
      <c r="H53" s="705">
        <v>139440.49276688427</v>
      </c>
      <c r="I53" s="706">
        <v>152692.10665349578</v>
      </c>
    </row>
    <row r="54" spans="1:9" ht="18.75">
      <c r="A54" s="717" t="s">
        <v>745</v>
      </c>
      <c r="B54" s="712">
        <v>5.5</v>
      </c>
      <c r="C54" s="715" t="s">
        <v>230</v>
      </c>
      <c r="D54" s="705">
        <v>93901.62213980102</v>
      </c>
      <c r="E54" s="705">
        <v>241617.7182950257</v>
      </c>
      <c r="F54" s="705">
        <v>129853.36951280101</v>
      </c>
      <c r="G54" s="705">
        <v>266257.27476225124</v>
      </c>
      <c r="H54" s="705">
        <v>142625.33023822328</v>
      </c>
      <c r="I54" s="706">
        <v>156179.6125651446</v>
      </c>
    </row>
    <row r="55" spans="1:9" ht="18.75">
      <c r="A55" s="717">
        <v>6</v>
      </c>
      <c r="B55" s="712">
        <v>11</v>
      </c>
      <c r="C55" s="715" t="s">
        <v>218</v>
      </c>
      <c r="D55" s="705"/>
      <c r="E55" s="705"/>
      <c r="F55" s="705"/>
      <c r="G55" s="705"/>
      <c r="H55" s="705">
        <v>144285.1344165989</v>
      </c>
      <c r="I55" s="706">
        <v>171368.59479312546</v>
      </c>
    </row>
    <row r="56" spans="1:9" ht="18.75">
      <c r="A56" s="717" t="s">
        <v>744</v>
      </c>
      <c r="B56" s="712">
        <v>15</v>
      </c>
      <c r="C56" s="715" t="s">
        <v>218</v>
      </c>
      <c r="D56" s="707"/>
      <c r="E56" s="707"/>
      <c r="F56" s="707"/>
      <c r="G56" s="707"/>
      <c r="H56" s="705">
        <v>153885.24730910666</v>
      </c>
      <c r="I56" s="706">
        <v>177557.4478461384</v>
      </c>
    </row>
    <row r="57" spans="1:9" ht="18.75">
      <c r="A57" s="717" t="s">
        <v>745</v>
      </c>
      <c r="B57" s="712">
        <v>18.5</v>
      </c>
      <c r="C57" s="715" t="s">
        <v>218</v>
      </c>
      <c r="D57" s="707"/>
      <c r="E57" s="707"/>
      <c r="F57" s="707"/>
      <c r="G57" s="707"/>
      <c r="H57" s="705">
        <v>161219.58092673647</v>
      </c>
      <c r="I57" s="706">
        <v>179287.64739845644</v>
      </c>
    </row>
    <row r="58" spans="1:9" ht="18.75">
      <c r="A58" s="702" t="s">
        <v>753</v>
      </c>
      <c r="B58" s="703"/>
      <c r="C58" s="703"/>
      <c r="D58" s="703"/>
      <c r="E58" s="703"/>
      <c r="F58" s="703"/>
      <c r="G58" s="703"/>
      <c r="H58" s="703"/>
      <c r="I58" s="704"/>
    </row>
    <row r="59" spans="1:9" ht="18.75">
      <c r="A59" s="717">
        <v>6</v>
      </c>
      <c r="B59" s="712">
        <v>2.2</v>
      </c>
      <c r="C59" s="715" t="s">
        <v>669</v>
      </c>
      <c r="D59" s="705">
        <v>119649.82361916482</v>
      </c>
      <c r="E59" s="705">
        <v>239141.92269639243</v>
      </c>
      <c r="F59" s="705" t="s">
        <v>299</v>
      </c>
      <c r="G59" s="705" t="s">
        <v>299</v>
      </c>
      <c r="H59" s="705">
        <v>153357.91564684984</v>
      </c>
      <c r="I59" s="706">
        <v>157658.43935241664</v>
      </c>
    </row>
    <row r="60" spans="1:9" ht="18.75">
      <c r="A60" s="717" t="s">
        <v>744</v>
      </c>
      <c r="B60" s="712">
        <v>3</v>
      </c>
      <c r="C60" s="715" t="s">
        <v>669</v>
      </c>
      <c r="D60" s="705">
        <v>120800.30269242602</v>
      </c>
      <c r="E60" s="705">
        <v>243079.45532944927</v>
      </c>
      <c r="F60" s="705" t="s">
        <v>299</v>
      </c>
      <c r="G60" s="705" t="s">
        <v>299</v>
      </c>
      <c r="H60" s="705">
        <v>166663.77892555442</v>
      </c>
      <c r="I60" s="706">
        <v>178357.2439652334</v>
      </c>
    </row>
    <row r="61" spans="1:9" ht="18.75">
      <c r="A61" s="717" t="s">
        <v>745</v>
      </c>
      <c r="B61" s="712">
        <v>4</v>
      </c>
      <c r="C61" s="715" t="s">
        <v>669</v>
      </c>
      <c r="D61" s="705">
        <v>132166.43894040302</v>
      </c>
      <c r="E61" s="705">
        <v>251252.13853903327</v>
      </c>
      <c r="F61" s="705" t="s">
        <v>299</v>
      </c>
      <c r="G61" s="705" t="s">
        <v>299</v>
      </c>
      <c r="H61" s="705">
        <v>177238.57147813446</v>
      </c>
      <c r="I61" s="706">
        <v>189317.71019035683</v>
      </c>
    </row>
    <row r="62" spans="1:9" ht="18.75">
      <c r="A62" s="717" t="s">
        <v>744</v>
      </c>
      <c r="B62" s="712">
        <v>7.5</v>
      </c>
      <c r="C62" s="715" t="s">
        <v>230</v>
      </c>
      <c r="D62" s="705">
        <v>137964.39634404003</v>
      </c>
      <c r="E62" s="705">
        <v>261114.86649903844</v>
      </c>
      <c r="F62" s="705">
        <v>180964.07564166005</v>
      </c>
      <c r="G62" s="705">
        <v>311048.2657933921</v>
      </c>
      <c r="H62" s="705">
        <v>180766.82154560648</v>
      </c>
      <c r="I62" s="706">
        <v>190945.7627812176</v>
      </c>
    </row>
    <row r="63" spans="1:9" ht="18.75">
      <c r="A63" s="717" t="s">
        <v>745</v>
      </c>
      <c r="B63" s="712">
        <v>11</v>
      </c>
      <c r="C63" s="715" t="s">
        <v>230</v>
      </c>
      <c r="D63" s="705">
        <v>142079.49934673044</v>
      </c>
      <c r="E63" s="705">
        <v>273798.0501447077</v>
      </c>
      <c r="F63" s="705" t="s">
        <v>299</v>
      </c>
      <c r="G63" s="705" t="s">
        <v>299</v>
      </c>
      <c r="H63" s="705">
        <v>187407.18454670644</v>
      </c>
      <c r="I63" s="706">
        <v>195658.99633649882</v>
      </c>
    </row>
    <row r="64" spans="1:9" ht="18.75">
      <c r="A64" s="717">
        <v>6</v>
      </c>
      <c r="B64" s="712">
        <v>22</v>
      </c>
      <c r="C64" s="715" t="s">
        <v>218</v>
      </c>
      <c r="D64" s="705"/>
      <c r="E64" s="705"/>
      <c r="F64" s="705"/>
      <c r="G64" s="705"/>
      <c r="H64" s="705">
        <v>193663.06647751085</v>
      </c>
      <c r="I64" s="706">
        <v>198853.66513446483</v>
      </c>
    </row>
    <row r="65" spans="1:9" ht="18.75">
      <c r="A65" s="717" t="s">
        <v>744</v>
      </c>
      <c r="B65" s="712">
        <v>30</v>
      </c>
      <c r="C65" s="715" t="s">
        <v>218</v>
      </c>
      <c r="D65" s="705"/>
      <c r="E65" s="705"/>
      <c r="F65" s="705"/>
      <c r="G65" s="705"/>
      <c r="H65" s="705" t="s">
        <v>299</v>
      </c>
      <c r="I65" s="706" t="s">
        <v>299</v>
      </c>
    </row>
    <row r="66" spans="1:9" ht="18.75">
      <c r="A66" s="717" t="s">
        <v>745</v>
      </c>
      <c r="B66" s="712">
        <v>37</v>
      </c>
      <c r="C66" s="715" t="s">
        <v>218</v>
      </c>
      <c r="D66" s="705"/>
      <c r="E66" s="705"/>
      <c r="F66" s="705"/>
      <c r="G66" s="705"/>
      <c r="H66" s="705" t="s">
        <v>299</v>
      </c>
      <c r="I66" s="706" t="s">
        <v>299</v>
      </c>
    </row>
    <row r="67" spans="1:9" ht="18.75">
      <c r="A67" s="702" t="s">
        <v>754</v>
      </c>
      <c r="B67" s="703"/>
      <c r="C67" s="703"/>
      <c r="D67" s="703"/>
      <c r="E67" s="703"/>
      <c r="F67" s="703"/>
      <c r="G67" s="703"/>
      <c r="H67" s="703"/>
      <c r="I67" s="704"/>
    </row>
    <row r="68" spans="1:9" ht="18.75">
      <c r="A68" s="717">
        <v>6</v>
      </c>
      <c r="B68" s="712">
        <v>4</v>
      </c>
      <c r="C68" s="715" t="s">
        <v>669</v>
      </c>
      <c r="D68" s="705">
        <v>137826.93446165283</v>
      </c>
      <c r="E68" s="705">
        <v>307633.023472896</v>
      </c>
      <c r="F68" s="705" t="s">
        <v>299</v>
      </c>
      <c r="G68" s="705" t="s">
        <v>299</v>
      </c>
      <c r="H68" s="705">
        <v>214027.45615711441</v>
      </c>
      <c r="I68" s="706">
        <v>228934.33584950885</v>
      </c>
    </row>
    <row r="69" spans="1:9" ht="18.75">
      <c r="A69" s="717" t="s">
        <v>744</v>
      </c>
      <c r="B69" s="712">
        <v>5.5</v>
      </c>
      <c r="C69" s="715" t="s">
        <v>669</v>
      </c>
      <c r="D69" s="705">
        <v>145833.53333490246</v>
      </c>
      <c r="E69" s="705">
        <v>315991.12738535646</v>
      </c>
      <c r="F69" s="705" t="s">
        <v>299</v>
      </c>
      <c r="G69" s="705" t="s">
        <v>299</v>
      </c>
      <c r="H69" s="705">
        <v>220561.05231037983</v>
      </c>
      <c r="I69" s="706">
        <v>236017.17744186783</v>
      </c>
    </row>
    <row r="70" spans="1:9" ht="18.75">
      <c r="A70" s="717" t="s">
        <v>745</v>
      </c>
      <c r="B70" s="712">
        <v>7.5</v>
      </c>
      <c r="C70" s="715" t="s">
        <v>669</v>
      </c>
      <c r="D70" s="705">
        <v>158812.24150184402</v>
      </c>
      <c r="E70" s="705">
        <v>324319.0109884308</v>
      </c>
      <c r="F70" s="705" t="s">
        <v>299</v>
      </c>
      <c r="G70" s="705" t="s">
        <v>299</v>
      </c>
      <c r="H70" s="705">
        <v>227556.3453190877</v>
      </c>
      <c r="I70" s="706">
        <v>243472.4860842087</v>
      </c>
    </row>
    <row r="71" spans="1:9" ht="18.75">
      <c r="A71" s="717">
        <v>6</v>
      </c>
      <c r="B71" s="712">
        <v>11</v>
      </c>
      <c r="C71" s="715" t="s">
        <v>230</v>
      </c>
      <c r="D71" s="705">
        <v>158812.24150184402</v>
      </c>
      <c r="E71" s="705">
        <v>324319.0109884308</v>
      </c>
      <c r="F71" s="705" t="s">
        <v>299</v>
      </c>
      <c r="G71" s="705" t="s">
        <v>299</v>
      </c>
      <c r="H71" s="705">
        <v>227556.3453190877</v>
      </c>
      <c r="I71" s="706">
        <v>243472.4860842087</v>
      </c>
    </row>
    <row r="72" spans="1:9" ht="18.75">
      <c r="A72" s="717" t="s">
        <v>744</v>
      </c>
      <c r="B72" s="712">
        <v>15</v>
      </c>
      <c r="C72" s="715" t="s">
        <v>230</v>
      </c>
      <c r="D72" s="705">
        <v>174248.219760408</v>
      </c>
      <c r="E72" s="705">
        <v>334779.0358373196</v>
      </c>
      <c r="F72" s="705" t="s">
        <v>299</v>
      </c>
      <c r="G72" s="705" t="s">
        <v>299</v>
      </c>
      <c r="H72" s="705">
        <v>232521.83624923753</v>
      </c>
      <c r="I72" s="706">
        <v>248848.647861589</v>
      </c>
    </row>
    <row r="73" spans="1:9" ht="18.75">
      <c r="A73" s="717" t="s">
        <v>745</v>
      </c>
      <c r="B73" s="712">
        <v>18.5</v>
      </c>
      <c r="C73" s="715" t="s">
        <v>230</v>
      </c>
      <c r="D73" s="705">
        <v>198243.07594091646</v>
      </c>
      <c r="E73" s="705">
        <v>343616.41301504924</v>
      </c>
      <c r="F73" s="705" t="s">
        <v>299</v>
      </c>
      <c r="G73" s="705" t="s">
        <v>299</v>
      </c>
      <c r="H73" s="705">
        <v>245536.65594909605</v>
      </c>
      <c r="I73" s="706">
        <v>262670.1935101086</v>
      </c>
    </row>
    <row r="74" spans="1:9" ht="18.75">
      <c r="A74" s="702" t="s">
        <v>755</v>
      </c>
      <c r="B74" s="703"/>
      <c r="C74" s="703"/>
      <c r="D74" s="703"/>
      <c r="E74" s="703"/>
      <c r="F74" s="703"/>
      <c r="G74" s="703"/>
      <c r="H74" s="703"/>
      <c r="I74" s="704"/>
    </row>
    <row r="75" spans="1:9" ht="18.75">
      <c r="A75" s="717">
        <v>6</v>
      </c>
      <c r="B75" s="712">
        <v>7.5</v>
      </c>
      <c r="C75" s="715" t="s">
        <v>669</v>
      </c>
      <c r="D75" s="705">
        <v>171449.193863484</v>
      </c>
      <c r="E75" s="705">
        <v>374100.1450802631</v>
      </c>
      <c r="F75" s="705" t="s">
        <v>299</v>
      </c>
      <c r="G75" s="705" t="s">
        <v>299</v>
      </c>
      <c r="H75" s="705">
        <v>243472.4860842087</v>
      </c>
      <c r="I75" s="706">
        <v>260440.21024959174</v>
      </c>
    </row>
    <row r="76" spans="1:9" ht="18.75">
      <c r="A76" s="717" t="s">
        <v>744</v>
      </c>
      <c r="B76" s="712">
        <v>11</v>
      </c>
      <c r="C76" s="715" t="s">
        <v>669</v>
      </c>
      <c r="D76" s="705">
        <v>187191.05723061485</v>
      </c>
      <c r="E76" s="705">
        <v>380352.46657231805</v>
      </c>
      <c r="F76" s="705" t="s">
        <v>299</v>
      </c>
      <c r="G76" s="705" t="s">
        <v>299</v>
      </c>
      <c r="H76" s="705">
        <v>252390.7726404546</v>
      </c>
      <c r="I76" s="706">
        <v>270182.707692891</v>
      </c>
    </row>
    <row r="77" spans="1:9" ht="18.75">
      <c r="A77" s="717" t="s">
        <v>745</v>
      </c>
      <c r="B77" s="712">
        <v>15</v>
      </c>
      <c r="C77" s="715" t="s">
        <v>669</v>
      </c>
      <c r="D77" s="705">
        <v>202161.71219661002</v>
      </c>
      <c r="E77" s="705">
        <v>408398.74079548434</v>
      </c>
      <c r="F77" s="705" t="s">
        <v>299</v>
      </c>
      <c r="G77" s="705" t="s">
        <v>299</v>
      </c>
      <c r="H77" s="705">
        <v>266468.44641075004</v>
      </c>
      <c r="I77" s="706">
        <v>285102.63653803564</v>
      </c>
    </row>
    <row r="78" spans="1:9" ht="18.75">
      <c r="A78" s="717">
        <v>6</v>
      </c>
      <c r="B78" s="712">
        <v>18.5</v>
      </c>
      <c r="C78" s="715" t="s">
        <v>230</v>
      </c>
      <c r="D78" s="705"/>
      <c r="E78" s="705"/>
      <c r="F78" s="705"/>
      <c r="G78" s="705"/>
      <c r="H78" s="705">
        <v>264206.78624509205</v>
      </c>
      <c r="I78" s="706">
        <v>282574.06504212244</v>
      </c>
    </row>
    <row r="79" spans="1:9" ht="18.75">
      <c r="A79" s="717" t="s">
        <v>744</v>
      </c>
      <c r="B79" s="712">
        <v>22</v>
      </c>
      <c r="C79" s="715" t="s">
        <v>230</v>
      </c>
      <c r="D79" s="705"/>
      <c r="E79" s="705"/>
      <c r="F79" s="705"/>
      <c r="G79" s="705"/>
      <c r="H79" s="705">
        <v>292557.25740781805</v>
      </c>
      <c r="I79" s="706">
        <v>313053.921728964</v>
      </c>
    </row>
    <row r="80" spans="1:9" ht="18.75">
      <c r="A80" s="717" t="s">
        <v>745</v>
      </c>
      <c r="B80" s="712">
        <v>30</v>
      </c>
      <c r="C80" s="715" t="s">
        <v>230</v>
      </c>
      <c r="D80" s="705"/>
      <c r="E80" s="705"/>
      <c r="F80" s="705"/>
      <c r="G80" s="705"/>
      <c r="H80" s="705">
        <v>307198.4067935425</v>
      </c>
      <c r="I80" s="706">
        <v>328760.35438853886</v>
      </c>
    </row>
    <row r="81" spans="1:9" ht="18.75">
      <c r="A81" s="702" t="s">
        <v>756</v>
      </c>
      <c r="B81" s="703"/>
      <c r="C81" s="703"/>
      <c r="D81" s="703"/>
      <c r="E81" s="703"/>
      <c r="F81" s="703"/>
      <c r="G81" s="703"/>
      <c r="H81" s="703"/>
      <c r="I81" s="704"/>
    </row>
    <row r="82" spans="1:9" ht="18.75">
      <c r="A82" s="717">
        <v>6</v>
      </c>
      <c r="B82" s="712">
        <v>15</v>
      </c>
      <c r="C82" s="715" t="s">
        <v>669</v>
      </c>
      <c r="D82" s="705">
        <v>222105.6574798824</v>
      </c>
      <c r="E82" s="705">
        <v>455813.6373989217</v>
      </c>
      <c r="F82" s="705" t="s">
        <v>299</v>
      </c>
      <c r="G82" s="705" t="s">
        <v>299</v>
      </c>
      <c r="H82" s="705">
        <v>294565.63432910107</v>
      </c>
      <c r="I82" s="706">
        <v>315256.6233446629</v>
      </c>
    </row>
    <row r="83" spans="1:9" ht="18.75">
      <c r="A83" s="717" t="s">
        <v>744</v>
      </c>
      <c r="B83" s="712">
        <v>18.5</v>
      </c>
      <c r="C83" s="715" t="s">
        <v>669</v>
      </c>
      <c r="D83" s="705">
        <v>235590.58477569604</v>
      </c>
      <c r="E83" s="705">
        <v>488285.47098933964</v>
      </c>
      <c r="F83" s="705" t="s">
        <v>299</v>
      </c>
      <c r="G83" s="705" t="s">
        <v>299</v>
      </c>
      <c r="H83" s="705">
        <v>333419.4924321529</v>
      </c>
      <c r="I83" s="706">
        <v>356845.09524459485</v>
      </c>
    </row>
    <row r="84" spans="1:9" ht="18.75">
      <c r="A84" s="717" t="s">
        <v>745</v>
      </c>
      <c r="B84" s="712">
        <v>22</v>
      </c>
      <c r="C84" s="715" t="s">
        <v>669</v>
      </c>
      <c r="D84" s="705">
        <v>239881.24346072762</v>
      </c>
      <c r="E84" s="705">
        <v>498283.67509109614</v>
      </c>
      <c r="F84" s="705" t="s">
        <v>299</v>
      </c>
      <c r="G84" s="705" t="s">
        <v>299</v>
      </c>
      <c r="H84" s="705">
        <v>342203.94585887046</v>
      </c>
      <c r="I84" s="706">
        <v>366162.1903082377</v>
      </c>
    </row>
    <row r="85" spans="1:9" ht="18.75">
      <c r="A85" s="717">
        <v>6</v>
      </c>
      <c r="B85" s="712">
        <v>37</v>
      </c>
      <c r="C85" s="712">
        <v>1000</v>
      </c>
      <c r="D85" s="705"/>
      <c r="E85" s="705"/>
      <c r="F85" s="705"/>
      <c r="G85" s="705"/>
      <c r="H85" s="705">
        <v>370687.8726867241</v>
      </c>
      <c r="I85" s="706">
        <v>396642.0469950792</v>
      </c>
    </row>
    <row r="86" spans="1:9" ht="18.75">
      <c r="A86" s="717" t="s">
        <v>744</v>
      </c>
      <c r="B86" s="712">
        <v>45</v>
      </c>
      <c r="C86" s="712">
        <v>1000</v>
      </c>
      <c r="D86" s="705"/>
      <c r="E86" s="705"/>
      <c r="F86" s="705"/>
      <c r="G86" s="705"/>
      <c r="H86" s="705" t="s">
        <v>299</v>
      </c>
      <c r="I86" s="706" t="s">
        <v>299</v>
      </c>
    </row>
    <row r="87" spans="1:9" ht="19.5" thickBot="1">
      <c r="A87" s="718" t="s">
        <v>745</v>
      </c>
      <c r="B87" s="719">
        <v>55</v>
      </c>
      <c r="C87" s="719">
        <v>1000</v>
      </c>
      <c r="D87" s="708"/>
      <c r="E87" s="708"/>
      <c r="F87" s="708"/>
      <c r="G87" s="708"/>
      <c r="H87" s="708" t="s">
        <v>299</v>
      </c>
      <c r="I87" s="709" t="s">
        <v>299</v>
      </c>
    </row>
    <row r="88" spans="1:9" ht="18.75">
      <c r="A88" s="710"/>
      <c r="B88" s="710"/>
      <c r="C88" s="710"/>
      <c r="D88" s="710"/>
      <c r="E88" s="710"/>
      <c r="F88" s="710"/>
      <c r="G88" s="710"/>
      <c r="H88" s="710"/>
      <c r="I88" s="710"/>
    </row>
  </sheetData>
  <sheetProtection/>
  <mergeCells count="10">
    <mergeCell ref="C6:C7"/>
    <mergeCell ref="D6:E6"/>
    <mergeCell ref="A1:I3"/>
    <mergeCell ref="F6:G6"/>
    <mergeCell ref="H6:I6"/>
    <mergeCell ref="A4:I4"/>
    <mergeCell ref="A5:A7"/>
    <mergeCell ref="B5:C5"/>
    <mergeCell ref="D5:I5"/>
    <mergeCell ref="B6:B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96"/>
  <sheetViews>
    <sheetView zoomScale="85" zoomScaleNormal="85" zoomScaleSheetLayoutView="75" zoomScalePageLayoutView="0" workbookViewId="0" topLeftCell="A43">
      <selection activeCell="O26" sqref="O26"/>
    </sheetView>
  </sheetViews>
  <sheetFormatPr defaultColWidth="9.00390625" defaultRowHeight="12.75"/>
  <cols>
    <col min="1" max="1" width="16.125" style="720" customWidth="1"/>
    <col min="2" max="2" width="9.125" style="720" customWidth="1"/>
    <col min="3" max="3" width="15.75390625" style="720" customWidth="1"/>
    <col min="4" max="4" width="16.625" style="720" customWidth="1"/>
    <col min="5" max="5" width="9.125" style="720" customWidth="1"/>
    <col min="6" max="6" width="10.75390625" style="720" customWidth="1"/>
    <col min="7" max="7" width="13.625" style="720" customWidth="1"/>
    <col min="8" max="8" width="20.00390625" style="720" customWidth="1"/>
    <col min="9" max="9" width="11.25390625" style="720" customWidth="1"/>
    <col min="10" max="10" width="10.875" style="720" customWidth="1"/>
    <col min="11" max="11" width="11.125" style="720" customWidth="1"/>
    <col min="12" max="16384" width="9.125" style="720" customWidth="1"/>
  </cols>
  <sheetData>
    <row r="1" spans="1:11" ht="20.25" customHeight="1">
      <c r="A1" s="309" t="s">
        <v>805</v>
      </c>
      <c r="B1" s="310"/>
      <c r="C1" s="310"/>
      <c r="D1" s="310"/>
      <c r="E1" s="310"/>
      <c r="F1" s="310"/>
      <c r="G1" s="310"/>
      <c r="H1" s="310"/>
      <c r="I1" s="310"/>
      <c r="J1" s="310"/>
      <c r="K1" s="311"/>
    </row>
    <row r="2" spans="1:11" ht="15" customHeight="1">
      <c r="A2" s="312"/>
      <c r="B2" s="310"/>
      <c r="C2" s="310"/>
      <c r="D2" s="310"/>
      <c r="E2" s="310"/>
      <c r="F2" s="310"/>
      <c r="G2" s="310"/>
      <c r="H2" s="310"/>
      <c r="I2" s="310"/>
      <c r="J2" s="310"/>
      <c r="K2" s="311"/>
    </row>
    <row r="3" spans="1:11" ht="42" customHeight="1" thickBot="1">
      <c r="A3" s="313"/>
      <c r="B3" s="314"/>
      <c r="C3" s="314"/>
      <c r="D3" s="314"/>
      <c r="E3" s="314"/>
      <c r="F3" s="314"/>
      <c r="G3" s="314"/>
      <c r="H3" s="314"/>
      <c r="I3" s="314"/>
      <c r="J3" s="314"/>
      <c r="K3" s="315"/>
    </row>
    <row r="4" spans="1:11" ht="36.75" customHeight="1">
      <c r="A4" s="306" t="s">
        <v>593</v>
      </c>
      <c r="B4" s="307"/>
      <c r="C4" s="307"/>
      <c r="D4" s="308"/>
      <c r="E4" s="755"/>
      <c r="F4" s="306" t="s">
        <v>74</v>
      </c>
      <c r="G4" s="307"/>
      <c r="H4" s="307"/>
      <c r="I4" s="307"/>
      <c r="J4" s="307"/>
      <c r="K4" s="308"/>
    </row>
    <row r="5" spans="1:11" ht="16.5" customHeight="1">
      <c r="A5" s="304" t="s">
        <v>265</v>
      </c>
      <c r="B5" s="305"/>
      <c r="C5" s="302" t="s">
        <v>594</v>
      </c>
      <c r="D5" s="303"/>
      <c r="E5" s="755"/>
      <c r="F5" s="756" t="s">
        <v>59</v>
      </c>
      <c r="G5" s="757" t="s">
        <v>784</v>
      </c>
      <c r="H5" s="757" t="s">
        <v>61</v>
      </c>
      <c r="I5" s="758" t="s">
        <v>62</v>
      </c>
      <c r="J5" s="759"/>
      <c r="K5" s="760"/>
    </row>
    <row r="6" spans="1:11" ht="92.25" customHeight="1">
      <c r="A6" s="47" t="s">
        <v>264</v>
      </c>
      <c r="B6" s="46" t="s">
        <v>266</v>
      </c>
      <c r="C6" s="48" t="s">
        <v>599</v>
      </c>
      <c r="D6" s="49" t="s">
        <v>600</v>
      </c>
      <c r="E6" s="755"/>
      <c r="F6" s="761"/>
      <c r="G6" s="762"/>
      <c r="H6" s="762"/>
      <c r="I6" s="763" t="s">
        <v>785</v>
      </c>
      <c r="J6" s="764" t="s">
        <v>786</v>
      </c>
      <c r="K6" s="765" t="s">
        <v>787</v>
      </c>
    </row>
    <row r="7" spans="1:11" ht="18.75">
      <c r="A7" s="50" t="s">
        <v>592</v>
      </c>
      <c r="B7" s="722"/>
      <c r="C7" s="722"/>
      <c r="D7" s="723"/>
      <c r="E7" s="721"/>
      <c r="F7" s="724">
        <v>8</v>
      </c>
      <c r="G7" s="773" t="s">
        <v>788</v>
      </c>
      <c r="H7" s="773" t="s">
        <v>64</v>
      </c>
      <c r="I7" s="725">
        <v>64432.733560000015</v>
      </c>
      <c r="J7" s="726">
        <v>54881.582288000005</v>
      </c>
      <c r="K7" s="727">
        <v>65406.98996000001</v>
      </c>
    </row>
    <row r="8" spans="1:11" ht="18.75">
      <c r="A8" s="780" t="s">
        <v>267</v>
      </c>
      <c r="B8" s="781">
        <v>1500</v>
      </c>
      <c r="C8" s="440"/>
      <c r="D8" s="442">
        <v>47666.36</v>
      </c>
      <c r="E8" s="721"/>
      <c r="F8" s="724"/>
      <c r="G8" s="773" t="s">
        <v>788</v>
      </c>
      <c r="H8" s="773" t="s">
        <v>65</v>
      </c>
      <c r="I8" s="725">
        <v>68664.44488800001</v>
      </c>
      <c r="J8" s="726">
        <v>59112.147432000005</v>
      </c>
      <c r="K8" s="727">
        <v>69638.701288</v>
      </c>
    </row>
    <row r="9" spans="1:11" ht="18.75">
      <c r="A9" s="780" t="s">
        <v>227</v>
      </c>
      <c r="B9" s="781">
        <v>1500</v>
      </c>
      <c r="C9" s="440">
        <v>54291.8</v>
      </c>
      <c r="D9" s="442">
        <v>51616.8</v>
      </c>
      <c r="E9" s="721"/>
      <c r="F9" s="724"/>
      <c r="G9" s="773">
        <v>5</v>
      </c>
      <c r="H9" s="773" t="s">
        <v>65</v>
      </c>
      <c r="I9" s="725">
        <v>82035.827432</v>
      </c>
      <c r="J9" s="726">
        <v>70573.98743200001</v>
      </c>
      <c r="K9" s="727">
        <v>83010.08383200002</v>
      </c>
    </row>
    <row r="10" spans="1:11" ht="18.75">
      <c r="A10" s="780">
        <v>7.5</v>
      </c>
      <c r="B10" s="781">
        <v>1500</v>
      </c>
      <c r="C10" s="440">
        <v>58593.52854944445</v>
      </c>
      <c r="D10" s="442"/>
      <c r="E10" s="721"/>
      <c r="F10" s="724"/>
      <c r="G10" s="773">
        <v>5</v>
      </c>
      <c r="H10" s="773" t="s">
        <v>66</v>
      </c>
      <c r="I10" s="725">
        <v>85980.99276000001</v>
      </c>
      <c r="J10" s="726">
        <v>74519.15276</v>
      </c>
      <c r="K10" s="727">
        <v>86955.24916</v>
      </c>
    </row>
    <row r="11" spans="1:11" ht="18.75">
      <c r="A11" s="780">
        <v>11</v>
      </c>
      <c r="B11" s="781">
        <v>1500</v>
      </c>
      <c r="C11" s="440">
        <v>62800.44</v>
      </c>
      <c r="D11" s="442"/>
      <c r="E11" s="721"/>
      <c r="F11" s="724"/>
      <c r="G11" s="773">
        <v>10</v>
      </c>
      <c r="H11" s="773" t="s">
        <v>67</v>
      </c>
      <c r="I11" s="725">
        <v>91150.28260000002</v>
      </c>
      <c r="J11" s="726">
        <v>79688.44260000001</v>
      </c>
      <c r="K11" s="727">
        <v>92124.539</v>
      </c>
    </row>
    <row r="12" spans="1:11" ht="18.75">
      <c r="A12" s="50" t="s">
        <v>595</v>
      </c>
      <c r="B12" s="51"/>
      <c r="C12" s="728"/>
      <c r="D12" s="729"/>
      <c r="E12" s="730"/>
      <c r="F12" s="731">
        <v>9</v>
      </c>
      <c r="G12" s="773" t="s">
        <v>788</v>
      </c>
      <c r="H12" s="773" t="s">
        <v>66</v>
      </c>
      <c r="I12" s="725">
        <v>89801.22403200001</v>
      </c>
      <c r="J12" s="732">
        <v>68788.23276000001</v>
      </c>
      <c r="K12" s="727">
        <v>90890.09883200002</v>
      </c>
    </row>
    <row r="13" spans="1:11" ht="18.75">
      <c r="A13" s="780">
        <v>7.5</v>
      </c>
      <c r="B13" s="781">
        <v>1500</v>
      </c>
      <c r="C13" s="440">
        <v>57799.05354944445</v>
      </c>
      <c r="D13" s="442">
        <v>56531.103549444444</v>
      </c>
      <c r="E13" s="730"/>
      <c r="F13" s="733"/>
      <c r="G13" s="773">
        <v>5</v>
      </c>
      <c r="H13" s="773" t="s">
        <v>66</v>
      </c>
      <c r="I13" s="725">
        <v>99353.52148800001</v>
      </c>
      <c r="J13" s="732">
        <v>84070.30403200001</v>
      </c>
      <c r="K13" s="727">
        <v>100442.39628800002</v>
      </c>
    </row>
    <row r="14" spans="1:11" ht="18.75">
      <c r="A14" s="780">
        <v>11</v>
      </c>
      <c r="B14" s="781">
        <v>1500</v>
      </c>
      <c r="C14" s="440">
        <v>61908.060000000005</v>
      </c>
      <c r="D14" s="442"/>
      <c r="E14" s="730"/>
      <c r="F14" s="734"/>
      <c r="G14" s="784" t="s">
        <v>789</v>
      </c>
      <c r="H14" s="773" t="s">
        <v>67</v>
      </c>
      <c r="I14" s="725">
        <v>104522.42926666667</v>
      </c>
      <c r="J14" s="726">
        <v>89239.59387200003</v>
      </c>
      <c r="K14" s="727">
        <v>105611.30406666668</v>
      </c>
    </row>
    <row r="15" spans="1:11" ht="18.75">
      <c r="A15" s="50" t="s">
        <v>596</v>
      </c>
      <c r="B15" s="51"/>
      <c r="C15" s="728"/>
      <c r="D15" s="729"/>
      <c r="E15" s="730"/>
      <c r="F15" s="731">
        <v>10</v>
      </c>
      <c r="G15" s="773" t="s">
        <v>788</v>
      </c>
      <c r="H15" s="773" t="s">
        <v>67</v>
      </c>
      <c r="I15" s="725">
        <v>94970.51387200003</v>
      </c>
      <c r="J15" s="726">
        <v>77777.753872</v>
      </c>
      <c r="K15" s="727">
        <v>96174.00707200002</v>
      </c>
    </row>
    <row r="16" spans="1:11" ht="18.75">
      <c r="A16" s="780">
        <v>11</v>
      </c>
      <c r="B16" s="781">
        <v>1500</v>
      </c>
      <c r="C16" s="440">
        <v>63691.75000000001</v>
      </c>
      <c r="D16" s="442">
        <v>60190.92120611112</v>
      </c>
      <c r="E16" s="730"/>
      <c r="F16" s="733"/>
      <c r="G16" s="773">
        <v>5</v>
      </c>
      <c r="H16" s="773" t="s">
        <v>67</v>
      </c>
      <c r="I16" s="725">
        <v>108343.04260000002</v>
      </c>
      <c r="J16" s="726">
        <v>91150.28260000002</v>
      </c>
      <c r="K16" s="727">
        <v>109546.53580000001</v>
      </c>
    </row>
    <row r="17" spans="1:11" ht="18.75">
      <c r="A17" s="780">
        <v>15</v>
      </c>
      <c r="B17" s="781">
        <v>1500</v>
      </c>
      <c r="C17" s="440">
        <v>78397.73869333335</v>
      </c>
      <c r="D17" s="442">
        <v>75540.83869333335</v>
      </c>
      <c r="E17" s="730"/>
      <c r="F17" s="733"/>
      <c r="G17" s="773" t="s">
        <v>788</v>
      </c>
      <c r="H17" s="773" t="s">
        <v>69</v>
      </c>
      <c r="I17" s="725">
        <v>105649.5102</v>
      </c>
      <c r="J17" s="726">
        <v>88456.75020000001</v>
      </c>
      <c r="K17" s="727">
        <v>106853.00340000002</v>
      </c>
    </row>
    <row r="18" spans="1:11" ht="18.75">
      <c r="A18" s="780">
        <v>18.5</v>
      </c>
      <c r="B18" s="781">
        <v>1500</v>
      </c>
      <c r="C18" s="440">
        <v>82179.62932111112</v>
      </c>
      <c r="D18" s="442">
        <v>79322.72932111111</v>
      </c>
      <c r="E18" s="730"/>
      <c r="F18" s="734"/>
      <c r="G18" s="784" t="s">
        <v>789</v>
      </c>
      <c r="H18" s="773" t="s">
        <v>69</v>
      </c>
      <c r="I18" s="725">
        <v>119021.65686666669</v>
      </c>
      <c r="J18" s="726">
        <v>101829.27892800001</v>
      </c>
      <c r="K18" s="727">
        <v>120225.15006666668</v>
      </c>
    </row>
    <row r="19" spans="1:11" ht="18.75">
      <c r="A19" s="50" t="s">
        <v>597</v>
      </c>
      <c r="B19" s="51"/>
      <c r="C19" s="13"/>
      <c r="D19" s="15"/>
      <c r="E19" s="730"/>
      <c r="F19" s="731">
        <v>11.2</v>
      </c>
      <c r="G19" s="773" t="s">
        <v>788</v>
      </c>
      <c r="H19" s="773" t="s">
        <v>70</v>
      </c>
      <c r="I19" s="726">
        <v>116736.93009333334</v>
      </c>
      <c r="J19" s="726">
        <v>103365.16548800001</v>
      </c>
      <c r="K19" s="727">
        <v>118055.04169333333</v>
      </c>
    </row>
    <row r="20" spans="1:11" ht="18.75">
      <c r="A20" s="780">
        <v>5.5</v>
      </c>
      <c r="B20" s="781">
        <v>1000</v>
      </c>
      <c r="C20" s="440">
        <v>87577.36</v>
      </c>
      <c r="D20" s="442">
        <v>85794.74</v>
      </c>
      <c r="E20" s="730"/>
      <c r="F20" s="733"/>
      <c r="G20" s="773">
        <v>5</v>
      </c>
      <c r="H20" s="773" t="s">
        <v>70</v>
      </c>
      <c r="I20" s="725">
        <v>139660.228032</v>
      </c>
      <c r="J20" s="726">
        <v>117692.46548800002</v>
      </c>
      <c r="K20" s="727">
        <v>140978.339632</v>
      </c>
    </row>
    <row r="21" spans="1:11" ht="18.75">
      <c r="A21" s="780">
        <v>7.5</v>
      </c>
      <c r="B21" s="781">
        <v>1000</v>
      </c>
      <c r="C21" s="440">
        <v>92401.99</v>
      </c>
      <c r="D21" s="442">
        <v>90618.3</v>
      </c>
      <c r="E21" s="730"/>
      <c r="F21" s="733"/>
      <c r="G21" s="773" t="s">
        <v>788</v>
      </c>
      <c r="H21" s="773" t="s">
        <v>71</v>
      </c>
      <c r="I21" s="726">
        <v>121904.30962666668</v>
      </c>
      <c r="J21" s="726">
        <v>108532.16296</v>
      </c>
      <c r="K21" s="727">
        <v>123222.42122666667</v>
      </c>
    </row>
    <row r="22" spans="1:11" ht="18.75">
      <c r="A22" s="52" t="s">
        <v>598</v>
      </c>
      <c r="B22" s="53"/>
      <c r="C22" s="728"/>
      <c r="D22" s="729"/>
      <c r="E22" s="730"/>
      <c r="F22" s="734"/>
      <c r="G22" s="784" t="s">
        <v>789</v>
      </c>
      <c r="H22" s="773" t="s">
        <v>71</v>
      </c>
      <c r="I22" s="725">
        <v>144827.98962666668</v>
      </c>
      <c r="J22" s="726">
        <v>122859.46296</v>
      </c>
      <c r="K22" s="727">
        <v>146146.10122666668</v>
      </c>
    </row>
    <row r="23" spans="1:11" ht="18.75">
      <c r="A23" s="780">
        <v>11</v>
      </c>
      <c r="B23" s="781">
        <v>1000</v>
      </c>
      <c r="C23" s="440">
        <v>95106.4277211111</v>
      </c>
      <c r="D23" s="442">
        <v>90821.07772111111</v>
      </c>
      <c r="E23" s="730"/>
      <c r="F23" s="731">
        <v>12.5</v>
      </c>
      <c r="G23" s="773" t="s">
        <v>788</v>
      </c>
      <c r="H23" s="773" t="s">
        <v>72</v>
      </c>
      <c r="I23" s="726">
        <v>134221.96701333334</v>
      </c>
      <c r="J23" s="726">
        <v>109387.98034666668</v>
      </c>
      <c r="K23" s="727">
        <v>135654.69701333335</v>
      </c>
    </row>
    <row r="24" spans="1:11" ht="19.5" thickBot="1">
      <c r="A24" s="782">
        <v>15</v>
      </c>
      <c r="B24" s="783">
        <v>1000</v>
      </c>
      <c r="C24" s="457">
        <v>101564.73282944445</v>
      </c>
      <c r="D24" s="459">
        <v>97279.38282944444</v>
      </c>
      <c r="E24" s="730"/>
      <c r="F24" s="733"/>
      <c r="G24" s="773">
        <v>5</v>
      </c>
      <c r="H24" s="773" t="s">
        <v>72</v>
      </c>
      <c r="I24" s="725">
        <v>149504.80240800002</v>
      </c>
      <c r="J24" s="726">
        <v>126581.12240800001</v>
      </c>
      <c r="K24" s="727">
        <v>150937.53240800003</v>
      </c>
    </row>
    <row r="25" spans="1:11" ht="18.75">
      <c r="A25" s="721"/>
      <c r="B25" s="730"/>
      <c r="C25" s="730"/>
      <c r="D25" s="730"/>
      <c r="E25" s="730"/>
      <c r="F25" s="733"/>
      <c r="G25" s="773" t="s">
        <v>788</v>
      </c>
      <c r="H25" s="773" t="s">
        <v>73</v>
      </c>
      <c r="I25" s="725">
        <v>139840.17892</v>
      </c>
      <c r="J25" s="726">
        <v>115005.810192</v>
      </c>
      <c r="K25" s="727">
        <v>141272.90892000005</v>
      </c>
    </row>
    <row r="26" spans="1:11" ht="19.5" thickBot="1">
      <c r="A26" s="730"/>
      <c r="B26" s="730"/>
      <c r="C26" s="730"/>
      <c r="D26" s="730"/>
      <c r="E26" s="730"/>
      <c r="F26" s="735"/>
      <c r="G26" s="785" t="s">
        <v>789</v>
      </c>
      <c r="H26" s="774" t="s">
        <v>73</v>
      </c>
      <c r="I26" s="736">
        <v>155122.25019200004</v>
      </c>
      <c r="J26" s="737">
        <v>132198.570192</v>
      </c>
      <c r="K26" s="738">
        <v>156554.98019200005</v>
      </c>
    </row>
    <row r="27" spans="1:10" ht="18.75">
      <c r="A27" s="730"/>
      <c r="B27" s="730"/>
      <c r="C27" s="730"/>
      <c r="D27" s="730"/>
      <c r="E27" s="730"/>
      <c r="F27" s="730"/>
      <c r="G27" s="730"/>
      <c r="H27" s="730"/>
      <c r="I27" s="730"/>
      <c r="J27" s="739"/>
    </row>
    <row r="28" spans="1:10" ht="15.75" customHeight="1">
      <c r="A28" s="730"/>
      <c r="B28" s="730"/>
      <c r="C28" s="730"/>
      <c r="D28" s="730"/>
      <c r="E28" s="730"/>
      <c r="F28" s="740" t="s">
        <v>790</v>
      </c>
      <c r="G28" s="730"/>
      <c r="H28" s="730"/>
      <c r="I28" s="730"/>
      <c r="J28" s="739"/>
    </row>
    <row r="29" spans="1:10" ht="18.75">
      <c r="A29" s="730"/>
      <c r="B29" s="730"/>
      <c r="C29" s="730"/>
      <c r="D29" s="730"/>
      <c r="E29" s="730"/>
      <c r="F29" s="740" t="s">
        <v>783</v>
      </c>
      <c r="G29" s="730"/>
      <c r="H29" s="730"/>
      <c r="I29" s="730"/>
      <c r="J29" s="739"/>
    </row>
    <row r="30" spans="1:10" ht="18.75">
      <c r="A30" s="730"/>
      <c r="B30" s="730"/>
      <c r="C30" s="730"/>
      <c r="D30" s="730"/>
      <c r="E30" s="730"/>
      <c r="F30" s="740" t="s">
        <v>791</v>
      </c>
      <c r="G30" s="730"/>
      <c r="H30" s="730"/>
      <c r="I30" s="730"/>
      <c r="J30" s="739"/>
    </row>
    <row r="31" spans="1:10" ht="19.5" thickBot="1">
      <c r="A31" s="730"/>
      <c r="B31" s="730"/>
      <c r="C31" s="730"/>
      <c r="D31" s="730"/>
      <c r="E31" s="730"/>
      <c r="F31" s="730"/>
      <c r="G31" s="730"/>
      <c r="H31" s="730"/>
      <c r="I31" s="730"/>
      <c r="J31" s="730"/>
    </row>
    <row r="32" spans="1:11" ht="29.25" customHeight="1">
      <c r="A32" s="316" t="s">
        <v>683</v>
      </c>
      <c r="B32" s="317"/>
      <c r="C32" s="317"/>
      <c r="D32" s="318"/>
      <c r="E32" s="766"/>
      <c r="F32" s="319" t="s">
        <v>75</v>
      </c>
      <c r="G32" s="320"/>
      <c r="H32" s="320"/>
      <c r="I32" s="320"/>
      <c r="J32" s="320"/>
      <c r="K32" s="321"/>
    </row>
    <row r="33" spans="1:11" ht="30.75" customHeight="1">
      <c r="A33" s="322" t="s">
        <v>687</v>
      </c>
      <c r="B33" s="324" t="s">
        <v>265</v>
      </c>
      <c r="C33" s="325"/>
      <c r="D33" s="326" t="s">
        <v>594</v>
      </c>
      <c r="E33" s="766"/>
      <c r="F33" s="328" t="s">
        <v>59</v>
      </c>
      <c r="G33" s="329" t="s">
        <v>76</v>
      </c>
      <c r="H33" s="330" t="s">
        <v>61</v>
      </c>
      <c r="I33" s="331" t="s">
        <v>77</v>
      </c>
      <c r="J33" s="331"/>
      <c r="K33" s="331"/>
    </row>
    <row r="34" spans="1:11" ht="81.75" customHeight="1">
      <c r="A34" s="323"/>
      <c r="B34" s="48" t="s">
        <v>264</v>
      </c>
      <c r="C34" s="46" t="s">
        <v>266</v>
      </c>
      <c r="D34" s="327"/>
      <c r="E34" s="766"/>
      <c r="F34" s="328"/>
      <c r="G34" s="329"/>
      <c r="H34" s="330"/>
      <c r="I34" s="332" t="s">
        <v>60</v>
      </c>
      <c r="J34" s="333"/>
      <c r="K34" s="334"/>
    </row>
    <row r="35" spans="1:11" ht="18.75">
      <c r="A35" s="50" t="s">
        <v>688</v>
      </c>
      <c r="B35" s="722"/>
      <c r="C35" s="722"/>
      <c r="D35" s="723"/>
      <c r="E35" s="730"/>
      <c r="F35" s="328"/>
      <c r="G35" s="329"/>
      <c r="H35" s="330"/>
      <c r="I35" s="763" t="s">
        <v>63</v>
      </c>
      <c r="J35" s="764" t="s">
        <v>68</v>
      </c>
      <c r="K35" s="765" t="s">
        <v>792</v>
      </c>
    </row>
    <row r="36" spans="1:11" ht="18" customHeight="1">
      <c r="A36" s="767">
        <v>1</v>
      </c>
      <c r="B36" s="768">
        <v>1.1</v>
      </c>
      <c r="C36" s="773">
        <v>1500</v>
      </c>
      <c r="D36" s="727">
        <v>24022.006823333333</v>
      </c>
      <c r="E36" s="730"/>
      <c r="F36" s="741">
        <v>6.3</v>
      </c>
      <c r="G36" s="775">
        <v>18</v>
      </c>
      <c r="H36" s="776" t="s">
        <v>78</v>
      </c>
      <c r="I36" s="725">
        <v>62281.72825333335</v>
      </c>
      <c r="J36" s="726">
        <v>39358.048253333334</v>
      </c>
      <c r="K36" s="727">
        <v>63026.74785333335</v>
      </c>
    </row>
    <row r="37" spans="1:11" ht="15" customHeight="1">
      <c r="A37" s="767" t="s">
        <v>684</v>
      </c>
      <c r="B37" s="768">
        <v>2.2</v>
      </c>
      <c r="C37" s="773">
        <v>1500</v>
      </c>
      <c r="D37" s="727">
        <v>27768.579069444448</v>
      </c>
      <c r="E37" s="730"/>
      <c r="F37" s="741"/>
      <c r="G37" s="775">
        <v>26</v>
      </c>
      <c r="H37" s="776" t="s">
        <v>79</v>
      </c>
      <c r="I37" s="725">
        <v>68600.41140853334</v>
      </c>
      <c r="J37" s="726">
        <v>44301.31060853334</v>
      </c>
      <c r="K37" s="727">
        <v>69390.13218453336</v>
      </c>
    </row>
    <row r="38" spans="1:11" ht="18.75">
      <c r="A38" s="767">
        <v>4</v>
      </c>
      <c r="B38" s="768" t="s">
        <v>685</v>
      </c>
      <c r="C38" s="773">
        <v>1500</v>
      </c>
      <c r="D38" s="727">
        <v>29881.111931666666</v>
      </c>
      <c r="E38" s="730"/>
      <c r="F38" s="741"/>
      <c r="G38" s="775">
        <v>38</v>
      </c>
      <c r="H38" s="776" t="s">
        <v>79</v>
      </c>
      <c r="I38" s="725">
        <v>68600.41140853334</v>
      </c>
      <c r="J38" s="726">
        <v>44301.31060853334</v>
      </c>
      <c r="K38" s="727">
        <v>69390.13218453336</v>
      </c>
    </row>
    <row r="39" spans="1:11" ht="18.75">
      <c r="A39" s="50" t="s">
        <v>689</v>
      </c>
      <c r="B39" s="722"/>
      <c r="C39" s="722"/>
      <c r="D39" s="723"/>
      <c r="E39" s="730"/>
      <c r="F39" s="741"/>
      <c r="G39" s="775">
        <v>46</v>
      </c>
      <c r="H39" s="776" t="s">
        <v>685</v>
      </c>
      <c r="I39" s="725">
        <v>69723.90096533335</v>
      </c>
      <c r="J39" s="726">
        <v>45883.273765333346</v>
      </c>
      <c r="K39" s="727">
        <v>70498.72134933335</v>
      </c>
    </row>
    <row r="40" spans="1:11" ht="18.75">
      <c r="A40" s="767">
        <v>1</v>
      </c>
      <c r="B40" s="768">
        <v>2.2</v>
      </c>
      <c r="C40" s="773">
        <v>1500</v>
      </c>
      <c r="D40" s="727">
        <v>30443.579069444448</v>
      </c>
      <c r="E40" s="730"/>
      <c r="F40" s="742">
        <v>7.1</v>
      </c>
      <c r="G40" s="775">
        <v>18</v>
      </c>
      <c r="H40" s="776" t="s">
        <v>79</v>
      </c>
      <c r="I40" s="725">
        <v>72650.26154186667</v>
      </c>
      <c r="J40" s="726">
        <v>45313.77314186667</v>
      </c>
      <c r="K40" s="727">
        <v>73561.47782186666</v>
      </c>
    </row>
    <row r="41" spans="1:11" ht="18.75">
      <c r="A41" s="767">
        <v>2</v>
      </c>
      <c r="B41" s="768">
        <v>3</v>
      </c>
      <c r="C41" s="773">
        <v>1500</v>
      </c>
      <c r="D41" s="727">
        <v>32556.111931666666</v>
      </c>
      <c r="E41" s="730"/>
      <c r="F41" s="743"/>
      <c r="G41" s="775">
        <v>26</v>
      </c>
      <c r="H41" s="776" t="s">
        <v>685</v>
      </c>
      <c r="I41" s="725">
        <v>73697.33883200001</v>
      </c>
      <c r="J41" s="726">
        <v>46876.63323200001</v>
      </c>
      <c r="K41" s="727">
        <v>74591.362352</v>
      </c>
    </row>
    <row r="42" spans="1:11" ht="18.75">
      <c r="A42" s="767">
        <v>3</v>
      </c>
      <c r="B42" s="768">
        <v>5.5</v>
      </c>
      <c r="C42" s="773">
        <v>1500</v>
      </c>
      <c r="D42" s="727">
        <v>38406.467650000006</v>
      </c>
      <c r="E42" s="744"/>
      <c r="F42" s="743"/>
      <c r="G42" s="775">
        <v>38</v>
      </c>
      <c r="H42" s="776" t="s">
        <v>80</v>
      </c>
      <c r="I42" s="725">
        <v>77831.39528320002</v>
      </c>
      <c r="J42" s="726">
        <v>51526.472483200014</v>
      </c>
      <c r="K42" s="727">
        <v>78708.2260432</v>
      </c>
    </row>
    <row r="43" spans="1:11" ht="18.75">
      <c r="A43" s="767">
        <v>4</v>
      </c>
      <c r="B43" s="768">
        <v>7.5</v>
      </c>
      <c r="C43" s="773">
        <v>1500</v>
      </c>
      <c r="D43" s="727">
        <v>44047.770216111116</v>
      </c>
      <c r="E43" s="730"/>
      <c r="F43" s="745"/>
      <c r="G43" s="775">
        <v>46</v>
      </c>
      <c r="H43" s="776" t="s">
        <v>81</v>
      </c>
      <c r="I43" s="725">
        <v>84262.576398</v>
      </c>
      <c r="J43" s="726">
        <v>57183.979398</v>
      </c>
      <c r="K43" s="727">
        <v>85165.19629800001</v>
      </c>
    </row>
    <row r="44" spans="1:11" ht="18.75">
      <c r="A44" s="50" t="s">
        <v>690</v>
      </c>
      <c r="B44" s="722"/>
      <c r="C44" s="722"/>
      <c r="D44" s="723"/>
      <c r="E44" s="730"/>
      <c r="F44" s="746">
        <v>8</v>
      </c>
      <c r="G44" s="775">
        <v>18</v>
      </c>
      <c r="H44" s="776" t="s">
        <v>82</v>
      </c>
      <c r="I44" s="725">
        <v>90850.67010240002</v>
      </c>
      <c r="J44" s="726">
        <v>53103.01036906668</v>
      </c>
      <c r="K44" s="727">
        <v>91863.89675840002</v>
      </c>
    </row>
    <row r="45" spans="1:11" ht="18.75">
      <c r="A45" s="767">
        <v>1</v>
      </c>
      <c r="B45" s="768">
        <v>4</v>
      </c>
      <c r="C45" s="773">
        <v>1500</v>
      </c>
      <c r="D45" s="727">
        <v>39488.994793888894</v>
      </c>
      <c r="E45" s="730"/>
      <c r="F45" s="746"/>
      <c r="G45" s="775">
        <v>26</v>
      </c>
      <c r="H45" s="776" t="s">
        <v>80</v>
      </c>
      <c r="I45" s="725">
        <v>93419.49768320001</v>
      </c>
      <c r="J45" s="726">
        <v>56397.75448320001</v>
      </c>
      <c r="K45" s="727">
        <v>94413.23921120002</v>
      </c>
    </row>
    <row r="46" spans="1:11" ht="18.75">
      <c r="A46" s="767">
        <v>2</v>
      </c>
      <c r="B46" s="768">
        <v>5.5</v>
      </c>
      <c r="C46" s="773">
        <v>1500</v>
      </c>
      <c r="D46" s="727">
        <v>43756.467650000006</v>
      </c>
      <c r="E46" s="730"/>
      <c r="F46" s="746"/>
      <c r="G46" s="775">
        <v>38</v>
      </c>
      <c r="H46" s="776" t="s">
        <v>83</v>
      </c>
      <c r="I46" s="725">
        <v>105736.90673000002</v>
      </c>
      <c r="J46" s="726">
        <v>67626.28873</v>
      </c>
      <c r="K46" s="727">
        <v>106759.87595000002</v>
      </c>
    </row>
    <row r="47" spans="1:11" ht="18.75">
      <c r="A47" s="767" t="s">
        <v>686</v>
      </c>
      <c r="B47" s="768">
        <v>11</v>
      </c>
      <c r="C47" s="773">
        <v>1500</v>
      </c>
      <c r="D47" s="727">
        <v>53057.587872777774</v>
      </c>
      <c r="E47" s="730"/>
      <c r="F47" s="746"/>
      <c r="G47" s="775">
        <v>46</v>
      </c>
      <c r="H47" s="776" t="s">
        <v>83</v>
      </c>
      <c r="I47" s="725">
        <v>105736.90673000002</v>
      </c>
      <c r="J47" s="726">
        <v>67626.28873</v>
      </c>
      <c r="K47" s="727">
        <v>106759.87595000002</v>
      </c>
    </row>
    <row r="48" spans="1:11" ht="18.75">
      <c r="A48" s="50" t="s">
        <v>691</v>
      </c>
      <c r="B48" s="722"/>
      <c r="C48" s="722"/>
      <c r="D48" s="723"/>
      <c r="E48" s="730"/>
      <c r="F48" s="741">
        <v>9</v>
      </c>
      <c r="G48" s="775">
        <v>18</v>
      </c>
      <c r="H48" s="777" t="s">
        <v>84</v>
      </c>
      <c r="I48" s="725">
        <v>103991.36401333335</v>
      </c>
      <c r="J48" s="726">
        <v>83933.14401333335</v>
      </c>
      <c r="K48" s="727">
        <v>105080.23881333334</v>
      </c>
    </row>
    <row r="49" spans="1:11" ht="18.75">
      <c r="A49" s="771">
        <v>1</v>
      </c>
      <c r="B49" s="772">
        <v>2.2</v>
      </c>
      <c r="C49" s="773">
        <v>1000</v>
      </c>
      <c r="D49" s="727">
        <v>53970.334015</v>
      </c>
      <c r="E49" s="730"/>
      <c r="F49" s="741"/>
      <c r="G49" s="775">
        <v>26</v>
      </c>
      <c r="H49" s="777" t="s">
        <v>85</v>
      </c>
      <c r="I49" s="725">
        <v>109650.60930720001</v>
      </c>
      <c r="J49" s="726">
        <v>89191.22490720001</v>
      </c>
      <c r="K49" s="727">
        <v>110761.26160320002</v>
      </c>
    </row>
    <row r="50" spans="1:11" ht="18.75">
      <c r="A50" s="771">
        <v>2</v>
      </c>
      <c r="B50" s="772">
        <v>3</v>
      </c>
      <c r="C50" s="773">
        <v>1000</v>
      </c>
      <c r="D50" s="727">
        <v>58599.509552222225</v>
      </c>
      <c r="E50" s="730"/>
      <c r="F50" s="741"/>
      <c r="G50" s="775">
        <v>38</v>
      </c>
      <c r="H50" s="777" t="s">
        <v>86</v>
      </c>
      <c r="I50" s="725">
        <v>118562.13259800001</v>
      </c>
      <c r="J50" s="726">
        <v>97501.001598</v>
      </c>
      <c r="K50" s="727">
        <v>119705.45113800002</v>
      </c>
    </row>
    <row r="51" spans="1:11" ht="18.75">
      <c r="A51" s="771">
        <v>3</v>
      </c>
      <c r="B51" s="772">
        <v>5.5</v>
      </c>
      <c r="C51" s="773">
        <v>1000</v>
      </c>
      <c r="D51" s="727">
        <v>65448.197383888895</v>
      </c>
      <c r="E51" s="730"/>
      <c r="F51" s="741"/>
      <c r="G51" s="775">
        <v>46</v>
      </c>
      <c r="H51" s="777" t="s">
        <v>87</v>
      </c>
      <c r="I51" s="725">
        <v>121626.20718213334</v>
      </c>
      <c r="J51" s="726">
        <v>100966.24058213332</v>
      </c>
      <c r="K51" s="727">
        <v>122747.74822613334</v>
      </c>
    </row>
    <row r="52" spans="1:11" ht="18.75">
      <c r="A52" s="771">
        <v>4</v>
      </c>
      <c r="B52" s="772">
        <v>7.5</v>
      </c>
      <c r="C52" s="773">
        <v>1000</v>
      </c>
      <c r="D52" s="727">
        <v>68986.92593444444</v>
      </c>
      <c r="E52" s="730"/>
      <c r="F52" s="741"/>
      <c r="G52" s="775">
        <v>18</v>
      </c>
      <c r="H52" s="777" t="s">
        <v>81</v>
      </c>
      <c r="I52" s="725">
        <v>116107.04467613334</v>
      </c>
      <c r="J52" s="726">
        <v>95447.07807613333</v>
      </c>
      <c r="K52" s="727">
        <v>117228.58572013334</v>
      </c>
    </row>
    <row r="53" spans="1:11" ht="18.75">
      <c r="A53" s="771">
        <v>5</v>
      </c>
      <c r="B53" s="772">
        <v>7.5</v>
      </c>
      <c r="C53" s="773">
        <v>1500</v>
      </c>
      <c r="D53" s="727">
        <v>65447.770216111116</v>
      </c>
      <c r="E53" s="730"/>
      <c r="F53" s="741"/>
      <c r="G53" s="775">
        <v>26</v>
      </c>
      <c r="H53" s="777" t="s">
        <v>83</v>
      </c>
      <c r="I53" s="725">
        <v>122610.3589706667</v>
      </c>
      <c r="J53" s="726">
        <v>101749.8101706667</v>
      </c>
      <c r="K53" s="727">
        <v>123742.78876266669</v>
      </c>
    </row>
    <row r="54" spans="1:11" ht="18.75">
      <c r="A54" s="771">
        <v>6</v>
      </c>
      <c r="B54" s="772">
        <v>11</v>
      </c>
      <c r="C54" s="773">
        <v>1500</v>
      </c>
      <c r="D54" s="727">
        <v>69107.58787277777</v>
      </c>
      <c r="E54" s="730"/>
      <c r="F54" s="741"/>
      <c r="G54" s="775">
        <v>38</v>
      </c>
      <c r="H54" s="777" t="s">
        <v>88</v>
      </c>
      <c r="I54" s="725">
        <v>136287.581612</v>
      </c>
      <c r="J54" s="726">
        <v>115025.86841200003</v>
      </c>
      <c r="K54" s="727">
        <v>137441.7889</v>
      </c>
    </row>
    <row r="55" spans="1:11" ht="18.75">
      <c r="A55" s="771">
        <v>7</v>
      </c>
      <c r="B55" s="772">
        <v>15</v>
      </c>
      <c r="C55" s="773">
        <v>1500</v>
      </c>
      <c r="D55" s="727">
        <v>84457.50536000001</v>
      </c>
      <c r="E55" s="730"/>
      <c r="F55" s="741"/>
      <c r="G55" s="775">
        <v>46</v>
      </c>
      <c r="H55" s="777" t="s">
        <v>89</v>
      </c>
      <c r="I55" s="725">
        <v>154147.80276133335</v>
      </c>
      <c r="J55" s="726">
        <v>132083.76076133337</v>
      </c>
      <c r="K55" s="727">
        <v>155345.56504133338</v>
      </c>
    </row>
    <row r="56" spans="1:11" ht="18.75">
      <c r="A56" s="771">
        <v>8</v>
      </c>
      <c r="B56" s="772">
        <v>22</v>
      </c>
      <c r="C56" s="773">
        <v>1500</v>
      </c>
      <c r="D56" s="727">
        <v>101862.36319722224</v>
      </c>
      <c r="E56" s="730"/>
      <c r="F56" s="746">
        <v>10</v>
      </c>
      <c r="G56" s="775">
        <v>18</v>
      </c>
      <c r="H56" s="776" t="s">
        <v>90</v>
      </c>
      <c r="I56" s="725">
        <v>120698.67688320002</v>
      </c>
      <c r="J56" s="726">
        <v>99265.03608320002</v>
      </c>
      <c r="K56" s="727">
        <v>121926.23994720003</v>
      </c>
    </row>
    <row r="57" spans="1:11" ht="18.75">
      <c r="A57" s="50" t="s">
        <v>692</v>
      </c>
      <c r="B57" s="722"/>
      <c r="C57" s="722"/>
      <c r="D57" s="723"/>
      <c r="E57" s="730"/>
      <c r="F57" s="746"/>
      <c r="G57" s="775">
        <v>26</v>
      </c>
      <c r="H57" s="776" t="s">
        <v>86</v>
      </c>
      <c r="I57" s="725">
        <v>127366.56409706669</v>
      </c>
      <c r="J57" s="726">
        <v>105512.65583040002</v>
      </c>
      <c r="K57" s="727">
        <v>128618.19702506668</v>
      </c>
    </row>
    <row r="58" spans="1:11" ht="18.75">
      <c r="A58" s="767">
        <v>1</v>
      </c>
      <c r="B58" s="768">
        <v>4</v>
      </c>
      <c r="C58" s="773">
        <v>1000</v>
      </c>
      <c r="D58" s="727">
        <v>71976.72005333334</v>
      </c>
      <c r="E58" s="747"/>
      <c r="F58" s="746"/>
      <c r="G58" s="775">
        <v>38</v>
      </c>
      <c r="H58" s="776" t="s">
        <v>87</v>
      </c>
      <c r="I58" s="725">
        <v>130187.93421920002</v>
      </c>
      <c r="J58" s="726">
        <v>108754.29341920001</v>
      </c>
      <c r="K58" s="727">
        <v>131415.4972832</v>
      </c>
    </row>
    <row r="59" spans="1:11" ht="18.75">
      <c r="A59" s="767">
        <v>2</v>
      </c>
      <c r="B59" s="768">
        <v>5.5</v>
      </c>
      <c r="C59" s="773">
        <v>1000</v>
      </c>
      <c r="D59" s="727">
        <v>77931.53071722222</v>
      </c>
      <c r="E59" s="747"/>
      <c r="F59" s="746"/>
      <c r="G59" s="775">
        <v>46</v>
      </c>
      <c r="H59" s="776" t="s">
        <v>91</v>
      </c>
      <c r="I59" s="725">
        <v>146325.1351674667</v>
      </c>
      <c r="J59" s="726">
        <v>124050.95943413336</v>
      </c>
      <c r="K59" s="727">
        <v>147600.8379594667</v>
      </c>
    </row>
    <row r="60" spans="1:11" ht="18.75">
      <c r="A60" s="767">
        <v>3</v>
      </c>
      <c r="B60" s="768">
        <v>7.5</v>
      </c>
      <c r="C60" s="773">
        <v>1000</v>
      </c>
      <c r="D60" s="727">
        <v>81470.25926777777</v>
      </c>
      <c r="E60" s="748"/>
      <c r="F60" s="746"/>
      <c r="G60" s="775">
        <v>18</v>
      </c>
      <c r="H60" s="776" t="s">
        <v>83</v>
      </c>
      <c r="I60" s="725">
        <v>131269.4925446667</v>
      </c>
      <c r="J60" s="726">
        <v>109625.71801133335</v>
      </c>
      <c r="K60" s="727">
        <v>132509.0905406667</v>
      </c>
    </row>
    <row r="61" spans="1:11" ht="18.75">
      <c r="A61" s="767">
        <v>4</v>
      </c>
      <c r="B61" s="768">
        <v>11</v>
      </c>
      <c r="C61" s="773">
        <v>1000</v>
      </c>
      <c r="D61" s="727">
        <v>96171.07772111111</v>
      </c>
      <c r="E61" s="747"/>
      <c r="F61" s="746"/>
      <c r="G61" s="775">
        <v>26</v>
      </c>
      <c r="H61" s="776" t="s">
        <v>92</v>
      </c>
      <c r="I61" s="725">
        <v>149800.80442600005</v>
      </c>
      <c r="J61" s="726">
        <v>127736.76242600002</v>
      </c>
      <c r="K61" s="727">
        <v>151064.472286</v>
      </c>
    </row>
    <row r="62" spans="1:11" ht="18.75">
      <c r="A62" s="767">
        <v>5</v>
      </c>
      <c r="B62" s="768">
        <v>11</v>
      </c>
      <c r="C62" s="773">
        <v>1500</v>
      </c>
      <c r="D62" s="727">
        <v>81590.9212061111</v>
      </c>
      <c r="E62" s="747"/>
      <c r="F62" s="746"/>
      <c r="G62" s="775">
        <v>38</v>
      </c>
      <c r="H62" s="776" t="s">
        <v>93</v>
      </c>
      <c r="I62" s="725">
        <v>166185.06533546667</v>
      </c>
      <c r="J62" s="726">
        <v>144331.1570688</v>
      </c>
      <c r="K62" s="727">
        <v>167436.69826346668</v>
      </c>
    </row>
    <row r="63" spans="1:11" ht="18.75">
      <c r="A63" s="767">
        <v>6</v>
      </c>
      <c r="B63" s="768">
        <v>18.5</v>
      </c>
      <c r="C63" s="773">
        <v>1500</v>
      </c>
      <c r="D63" s="727">
        <v>100722.72932111111</v>
      </c>
      <c r="E63" s="747"/>
      <c r="F63" s="741">
        <v>11.2</v>
      </c>
      <c r="G63" s="775">
        <v>18</v>
      </c>
      <c r="H63" s="777" t="s">
        <v>80</v>
      </c>
      <c r="I63" s="725">
        <v>143925.86640640002</v>
      </c>
      <c r="J63" s="726">
        <v>117105.16080640002</v>
      </c>
      <c r="K63" s="727">
        <v>145296.70247040002</v>
      </c>
    </row>
    <row r="64" spans="1:11" ht="18.75">
      <c r="A64" s="767">
        <v>7</v>
      </c>
      <c r="B64" s="768">
        <v>30</v>
      </c>
      <c r="C64" s="773">
        <v>1500</v>
      </c>
      <c r="D64" s="727">
        <v>120887.98558222225</v>
      </c>
      <c r="E64" s="747"/>
      <c r="F64" s="741"/>
      <c r="G64" s="775">
        <v>26</v>
      </c>
      <c r="H64" s="777" t="s">
        <v>91</v>
      </c>
      <c r="I64" s="725">
        <v>166005.840364</v>
      </c>
      <c r="J64" s="726">
        <v>138927.24336400002</v>
      </c>
      <c r="K64" s="727">
        <v>167389.85754400003</v>
      </c>
    </row>
    <row r="65" spans="1:11" ht="18.75">
      <c r="A65" s="50" t="s">
        <v>693</v>
      </c>
      <c r="B65" s="722"/>
      <c r="C65" s="722"/>
      <c r="D65" s="723"/>
      <c r="E65" s="747"/>
      <c r="F65" s="741"/>
      <c r="G65" s="775">
        <v>38</v>
      </c>
      <c r="H65" s="777" t="s">
        <v>94</v>
      </c>
      <c r="I65" s="725">
        <v>171904.96286600005</v>
      </c>
      <c r="J65" s="726">
        <v>144826.365866</v>
      </c>
      <c r="K65" s="727">
        <v>173288.98004600007</v>
      </c>
    </row>
    <row r="66" spans="1:11" ht="18.75">
      <c r="A66" s="771">
        <v>1</v>
      </c>
      <c r="B66" s="772">
        <v>5.5</v>
      </c>
      <c r="C66" s="773">
        <v>1000</v>
      </c>
      <c r="D66" s="727">
        <v>88631.53071722222</v>
      </c>
      <c r="E66" s="747"/>
      <c r="F66" s="741"/>
      <c r="G66" s="775">
        <v>46</v>
      </c>
      <c r="H66" s="777" t="s">
        <v>95</v>
      </c>
      <c r="I66" s="725">
        <v>178097.89053333335</v>
      </c>
      <c r="J66" s="726">
        <v>152308.75053333337</v>
      </c>
      <c r="K66" s="727">
        <v>179416.00213333336</v>
      </c>
    </row>
    <row r="67" spans="1:11" ht="18.75">
      <c r="A67" s="771">
        <v>2</v>
      </c>
      <c r="B67" s="772">
        <v>11</v>
      </c>
      <c r="C67" s="773">
        <v>1000</v>
      </c>
      <c r="D67" s="727">
        <v>106871.07772111111</v>
      </c>
      <c r="E67" s="747"/>
      <c r="F67" s="749">
        <v>12.5</v>
      </c>
      <c r="G67" s="775">
        <v>18</v>
      </c>
      <c r="H67" s="776" t="s">
        <v>91</v>
      </c>
      <c r="I67" s="725">
        <v>181979.63368</v>
      </c>
      <c r="J67" s="726">
        <v>149504.42034666668</v>
      </c>
      <c r="K67" s="727">
        <v>183412.36368</v>
      </c>
    </row>
    <row r="68" spans="1:11" ht="18.75">
      <c r="A68" s="771">
        <v>3</v>
      </c>
      <c r="B68" s="772">
        <v>15</v>
      </c>
      <c r="C68" s="773">
        <v>1000</v>
      </c>
      <c r="D68" s="727">
        <v>113329.38282944444</v>
      </c>
      <c r="E68" s="747"/>
      <c r="F68" s="750"/>
      <c r="G68" s="775">
        <v>26</v>
      </c>
      <c r="H68" s="776" t="s">
        <v>94</v>
      </c>
      <c r="I68" s="725">
        <v>187649.42386666668</v>
      </c>
      <c r="J68" s="726">
        <v>155174.21053333336</v>
      </c>
      <c r="K68" s="727">
        <v>189082.1538666667</v>
      </c>
    </row>
    <row r="69" spans="1:11" ht="18.75">
      <c r="A69" s="771">
        <v>4</v>
      </c>
      <c r="B69" s="772">
        <v>18.5</v>
      </c>
      <c r="C69" s="773">
        <v>1000</v>
      </c>
      <c r="D69" s="727">
        <v>124342.43445333334</v>
      </c>
      <c r="E69" s="747"/>
      <c r="F69" s="750"/>
      <c r="G69" s="775">
        <v>38</v>
      </c>
      <c r="H69" s="776" t="s">
        <v>96</v>
      </c>
      <c r="I69" s="725">
        <v>214666.89105333335</v>
      </c>
      <c r="J69" s="726">
        <v>182191.67772</v>
      </c>
      <c r="K69" s="727">
        <v>216099.62105333337</v>
      </c>
    </row>
    <row r="70" spans="1:11" ht="19.5" thickBot="1">
      <c r="A70" s="50" t="s">
        <v>694</v>
      </c>
      <c r="B70" s="722"/>
      <c r="C70" s="722"/>
      <c r="D70" s="723"/>
      <c r="E70" s="747"/>
      <c r="F70" s="751"/>
      <c r="G70" s="778">
        <v>46</v>
      </c>
      <c r="H70" s="779" t="s">
        <v>97</v>
      </c>
      <c r="I70" s="736">
        <v>269532.2357346667</v>
      </c>
      <c r="J70" s="737">
        <v>233809.50106800007</v>
      </c>
      <c r="K70" s="738">
        <v>271108.2387346667</v>
      </c>
    </row>
    <row r="71" spans="1:10" ht="18.75">
      <c r="A71" s="767">
        <v>1</v>
      </c>
      <c r="B71" s="768">
        <v>11</v>
      </c>
      <c r="C71" s="773">
        <v>1000</v>
      </c>
      <c r="D71" s="727">
        <v>108654.41105444446</v>
      </c>
      <c r="E71" s="747"/>
      <c r="F71" s="730"/>
      <c r="G71" s="730"/>
      <c r="H71" s="730"/>
      <c r="I71" s="730"/>
      <c r="J71" s="730"/>
    </row>
    <row r="72" spans="1:10" ht="18.75">
      <c r="A72" s="767">
        <v>2</v>
      </c>
      <c r="B72" s="768">
        <v>15</v>
      </c>
      <c r="C72" s="773">
        <v>1000</v>
      </c>
      <c r="D72" s="727">
        <v>117048.37000000001</v>
      </c>
      <c r="E72" s="747"/>
      <c r="F72" s="740" t="s">
        <v>790</v>
      </c>
      <c r="G72" s="730"/>
      <c r="H72" s="730"/>
      <c r="I72" s="730"/>
      <c r="J72" s="730"/>
    </row>
    <row r="73" spans="1:10" ht="18.75">
      <c r="A73" s="767">
        <v>3</v>
      </c>
      <c r="B73" s="768">
        <v>22</v>
      </c>
      <c r="C73" s="773">
        <v>1000</v>
      </c>
      <c r="D73" s="727">
        <v>142047.81100444443</v>
      </c>
      <c r="E73" s="747"/>
      <c r="F73" s="740" t="s">
        <v>783</v>
      </c>
      <c r="G73" s="730"/>
      <c r="H73" s="730"/>
      <c r="I73" s="730"/>
      <c r="J73" s="730"/>
    </row>
    <row r="74" spans="1:10" ht="19.5" thickBot="1">
      <c r="A74" s="769">
        <v>4</v>
      </c>
      <c r="B74" s="770">
        <v>37</v>
      </c>
      <c r="C74" s="774">
        <v>1000</v>
      </c>
      <c r="D74" s="738">
        <v>177471.70097222226</v>
      </c>
      <c r="E74" s="747"/>
      <c r="F74" s="740" t="s">
        <v>791</v>
      </c>
      <c r="G74" s="752"/>
      <c r="H74" s="752"/>
      <c r="I74" s="752"/>
      <c r="J74" s="730"/>
    </row>
    <row r="75" spans="5:9" ht="18.75">
      <c r="E75" s="747"/>
      <c r="F75" s="747"/>
      <c r="G75" s="752"/>
      <c r="H75" s="752"/>
      <c r="I75" s="752"/>
    </row>
    <row r="76" spans="1:11" ht="18.75">
      <c r="A76" s="753" t="s">
        <v>793</v>
      </c>
      <c r="B76" s="753"/>
      <c r="C76" s="753"/>
      <c r="D76" s="753"/>
      <c r="E76" s="753"/>
      <c r="F76" s="753"/>
      <c r="G76" s="753"/>
      <c r="H76" s="753"/>
      <c r="I76" s="753"/>
      <c r="J76" s="753"/>
      <c r="K76" s="753"/>
    </row>
    <row r="77" spans="5:9" ht="18.75">
      <c r="E77" s="747"/>
      <c r="F77" s="747"/>
      <c r="G77" s="752"/>
      <c r="H77" s="752"/>
      <c r="I77" s="752"/>
    </row>
    <row r="78" spans="5:9" ht="18.75">
      <c r="E78" s="747"/>
      <c r="F78" s="747"/>
      <c r="G78" s="752"/>
      <c r="H78" s="752"/>
      <c r="I78" s="752"/>
    </row>
    <row r="79" spans="1:9" ht="18.75">
      <c r="A79" s="747"/>
      <c r="B79" s="752"/>
      <c r="C79" s="752"/>
      <c r="D79" s="752"/>
      <c r="E79" s="747"/>
      <c r="F79" s="747"/>
      <c r="G79" s="747"/>
      <c r="H79" s="747"/>
      <c r="I79" s="747"/>
    </row>
    <row r="81" spans="1:9" ht="18.75">
      <c r="A81" s="747"/>
      <c r="B81" s="752"/>
      <c r="C81" s="752"/>
      <c r="D81" s="752"/>
      <c r="E81" s="747"/>
      <c r="F81" s="747"/>
      <c r="G81" s="747"/>
      <c r="H81" s="747"/>
      <c r="I81" s="747"/>
    </row>
    <row r="82" spans="1:9" ht="18.75">
      <c r="A82" s="747"/>
      <c r="B82" s="752"/>
      <c r="C82" s="752"/>
      <c r="D82" s="752"/>
      <c r="E82" s="747"/>
      <c r="F82" s="747"/>
      <c r="G82" s="747"/>
      <c r="H82" s="747"/>
      <c r="I82" s="747"/>
    </row>
    <row r="83" spans="1:9" ht="18.75">
      <c r="A83" s="747"/>
      <c r="B83" s="752"/>
      <c r="C83" s="752"/>
      <c r="D83" s="752"/>
      <c r="E83" s="747"/>
      <c r="F83" s="747"/>
      <c r="G83" s="747"/>
      <c r="H83" s="747"/>
      <c r="I83" s="747"/>
    </row>
    <row r="84" spans="1:9" ht="18.75">
      <c r="A84" s="747"/>
      <c r="B84" s="752"/>
      <c r="C84" s="752"/>
      <c r="D84" s="752"/>
      <c r="E84" s="747"/>
      <c r="F84" s="747"/>
      <c r="G84" s="747"/>
      <c r="H84" s="747"/>
      <c r="I84" s="747"/>
    </row>
    <row r="85" spans="1:9" ht="18.75">
      <c r="A85" s="747"/>
      <c r="B85" s="752"/>
      <c r="C85" s="752"/>
      <c r="D85" s="752"/>
      <c r="E85" s="747"/>
      <c r="F85" s="747"/>
      <c r="G85" s="747"/>
      <c r="H85" s="747"/>
      <c r="I85" s="747"/>
    </row>
    <row r="86" spans="1:9" ht="18.75">
      <c r="A86" s="754"/>
      <c r="B86" s="754"/>
      <c r="C86" s="754"/>
      <c r="D86" s="754"/>
      <c r="E86" s="747"/>
      <c r="F86" s="730"/>
      <c r="G86" s="730"/>
      <c r="H86" s="730"/>
      <c r="I86" s="730"/>
    </row>
    <row r="87" spans="1:9" ht="18.75">
      <c r="A87" s="747"/>
      <c r="B87" s="752"/>
      <c r="C87" s="752"/>
      <c r="D87" s="752"/>
      <c r="E87" s="747"/>
      <c r="F87" s="730"/>
      <c r="G87" s="730"/>
      <c r="H87" s="730"/>
      <c r="I87" s="730"/>
    </row>
    <row r="88" spans="1:9" ht="18.75">
      <c r="A88" s="747"/>
      <c r="B88" s="752"/>
      <c r="C88" s="752"/>
      <c r="D88" s="752"/>
      <c r="E88" s="747"/>
      <c r="F88" s="730"/>
      <c r="G88" s="730"/>
      <c r="H88" s="730"/>
      <c r="I88" s="730"/>
    </row>
    <row r="89" spans="1:9" ht="18.75">
      <c r="A89" s="747"/>
      <c r="B89" s="752"/>
      <c r="C89" s="752"/>
      <c r="D89" s="752"/>
      <c r="E89" s="747"/>
      <c r="F89" s="730"/>
      <c r="G89" s="730"/>
      <c r="H89" s="730"/>
      <c r="I89" s="730"/>
    </row>
    <row r="90" spans="1:9" ht="18.75">
      <c r="A90" s="747"/>
      <c r="B90" s="752"/>
      <c r="C90" s="752"/>
      <c r="D90" s="752"/>
      <c r="E90" s="747"/>
      <c r="F90" s="730"/>
      <c r="G90" s="730"/>
      <c r="H90" s="730"/>
      <c r="I90" s="730"/>
    </row>
    <row r="91" spans="1:5" ht="18.75">
      <c r="A91" s="747"/>
      <c r="B91" s="747"/>
      <c r="C91" s="747"/>
      <c r="D91" s="747"/>
      <c r="E91" s="747"/>
    </row>
    <row r="92" spans="1:5" ht="18.75">
      <c r="A92" s="747"/>
      <c r="B92" s="747"/>
      <c r="C92" s="747"/>
      <c r="D92" s="747"/>
      <c r="E92" s="747"/>
    </row>
    <row r="93" spans="1:5" ht="18.75">
      <c r="A93" s="747"/>
      <c r="B93" s="747"/>
      <c r="C93" s="747"/>
      <c r="D93" s="747"/>
      <c r="E93" s="747"/>
    </row>
    <row r="94" spans="1:5" ht="18.75">
      <c r="A94" s="747"/>
      <c r="B94" s="747"/>
      <c r="C94" s="747"/>
      <c r="D94" s="747"/>
      <c r="E94" s="747"/>
    </row>
    <row r="95" spans="1:5" ht="18.75">
      <c r="A95" s="747"/>
      <c r="B95" s="747"/>
      <c r="C95" s="747"/>
      <c r="D95" s="747"/>
      <c r="E95" s="747"/>
    </row>
    <row r="96" spans="1:5" ht="18.75">
      <c r="A96" s="747"/>
      <c r="B96" s="747"/>
      <c r="C96" s="747"/>
      <c r="D96" s="747"/>
      <c r="E96" s="747"/>
    </row>
  </sheetData>
  <sheetProtection/>
  <mergeCells count="32">
    <mergeCell ref="F63:F66"/>
    <mergeCell ref="F67:F70"/>
    <mergeCell ref="A76:K76"/>
    <mergeCell ref="F40:F43"/>
    <mergeCell ref="F44:F47"/>
    <mergeCell ref="F48:F55"/>
    <mergeCell ref="F56:F62"/>
    <mergeCell ref="A32:D32"/>
    <mergeCell ref="F32:K32"/>
    <mergeCell ref="A33:A34"/>
    <mergeCell ref="B33:C33"/>
    <mergeCell ref="D33:D34"/>
    <mergeCell ref="F33:F35"/>
    <mergeCell ref="G33:G35"/>
    <mergeCell ref="H33:H35"/>
    <mergeCell ref="I33:K33"/>
    <mergeCell ref="I34:K34"/>
    <mergeCell ref="I5:K5"/>
    <mergeCell ref="A4:D4"/>
    <mergeCell ref="C5:D5"/>
    <mergeCell ref="A5:B5"/>
    <mergeCell ref="F4:K4"/>
    <mergeCell ref="A1:K3"/>
    <mergeCell ref="F36:F39"/>
    <mergeCell ref="F19:F22"/>
    <mergeCell ref="H5:H6"/>
    <mergeCell ref="F5:F6"/>
    <mergeCell ref="G5:G6"/>
    <mergeCell ref="F15:F18"/>
    <mergeCell ref="F23:F26"/>
    <mergeCell ref="F7:F11"/>
    <mergeCell ref="F12:F14"/>
  </mergeCells>
  <printOptions horizontalCentered="1"/>
  <pageMargins left="0.2755905511811024" right="0" top="0.2755905511811024" bottom="0.3937007874015748" header="0.1968503937007874" footer="0.1968503937007874"/>
  <pageSetup fitToHeight="0" horizontalDpi="600" verticalDpi="600" orientation="portrait" paperSize="9" scale="75" r:id="rId2"/>
  <rowBreaks count="1" manualBreakCount="1">
    <brk id="34" max="9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47"/>
  <sheetViews>
    <sheetView zoomScale="78" zoomScaleNormal="78" zoomScalePageLayoutView="0" workbookViewId="0" topLeftCell="A25">
      <selection activeCell="L18" sqref="L18"/>
    </sheetView>
  </sheetViews>
  <sheetFormatPr defaultColWidth="9.00390625" defaultRowHeight="12.75"/>
  <cols>
    <col min="1" max="1" width="16.875" style="720" customWidth="1"/>
    <col min="2" max="4" width="11.625" style="720" customWidth="1"/>
    <col min="5" max="5" width="9.125" style="720" customWidth="1"/>
    <col min="6" max="6" width="16.375" style="720" customWidth="1"/>
    <col min="7" max="9" width="12.00390625" style="720" customWidth="1"/>
    <col min="10" max="16384" width="9.125" style="720" customWidth="1"/>
  </cols>
  <sheetData>
    <row r="1" spans="1:9" ht="15" customHeight="1">
      <c r="A1" s="340" t="s">
        <v>805</v>
      </c>
      <c r="B1" s="341"/>
      <c r="C1" s="341"/>
      <c r="D1" s="341"/>
      <c r="E1" s="341"/>
      <c r="F1" s="341"/>
      <c r="G1" s="341"/>
      <c r="H1" s="341"/>
      <c r="I1" s="342"/>
    </row>
    <row r="2" spans="1:9" ht="15" customHeight="1">
      <c r="A2" s="343"/>
      <c r="B2" s="344"/>
      <c r="C2" s="344"/>
      <c r="D2" s="344"/>
      <c r="E2" s="344"/>
      <c r="F2" s="344"/>
      <c r="G2" s="344"/>
      <c r="H2" s="344"/>
      <c r="I2" s="345"/>
    </row>
    <row r="3" spans="1:9" ht="42" customHeight="1" thickBot="1">
      <c r="A3" s="346"/>
      <c r="B3" s="347"/>
      <c r="C3" s="347"/>
      <c r="D3" s="347"/>
      <c r="E3" s="347"/>
      <c r="F3" s="347"/>
      <c r="G3" s="347"/>
      <c r="H3" s="347"/>
      <c r="I3" s="348"/>
    </row>
    <row r="4" spans="1:9" ht="24.75" customHeight="1" thickBot="1">
      <c r="A4" s="796" t="s">
        <v>758</v>
      </c>
      <c r="B4" s="797"/>
      <c r="C4" s="797"/>
      <c r="D4" s="797"/>
      <c r="E4" s="797"/>
      <c r="F4" s="797"/>
      <c r="G4" s="797"/>
      <c r="H4" s="797"/>
      <c r="I4" s="798"/>
    </row>
    <row r="5" spans="1:14" ht="15" customHeight="1">
      <c r="A5" s="335" t="s">
        <v>759</v>
      </c>
      <c r="B5" s="349" t="s">
        <v>216</v>
      </c>
      <c r="C5" s="350"/>
      <c r="D5" s="351"/>
      <c r="E5" s="799"/>
      <c r="F5" s="335" t="s">
        <v>759</v>
      </c>
      <c r="G5" s="337" t="s">
        <v>216</v>
      </c>
      <c r="H5" s="338"/>
      <c r="I5" s="339"/>
      <c r="L5" s="786"/>
      <c r="M5" s="786"/>
      <c r="N5" s="786"/>
    </row>
    <row r="6" spans="1:14" ht="23.25" customHeight="1">
      <c r="A6" s="336"/>
      <c r="B6" s="54" t="s">
        <v>761</v>
      </c>
      <c r="C6" s="54" t="s">
        <v>760</v>
      </c>
      <c r="D6" s="55" t="s">
        <v>794</v>
      </c>
      <c r="E6" s="800"/>
      <c r="F6" s="336"/>
      <c r="G6" s="54" t="s">
        <v>761</v>
      </c>
      <c r="H6" s="54" t="s">
        <v>760</v>
      </c>
      <c r="I6" s="55" t="s">
        <v>794</v>
      </c>
      <c r="L6" s="786"/>
      <c r="M6" s="786"/>
      <c r="N6" s="786"/>
    </row>
    <row r="7" spans="1:14" ht="18.75">
      <c r="A7" s="788" t="s">
        <v>762</v>
      </c>
      <c r="B7" s="789"/>
      <c r="C7" s="789"/>
      <c r="D7" s="790"/>
      <c r="E7" s="787"/>
      <c r="F7" s="788" t="s">
        <v>763</v>
      </c>
      <c r="G7" s="789"/>
      <c r="H7" s="789"/>
      <c r="I7" s="790"/>
      <c r="L7" s="786"/>
      <c r="M7" s="786"/>
      <c r="N7" s="786"/>
    </row>
    <row r="8" spans="1:15" ht="18.75">
      <c r="A8" s="801" t="s">
        <v>717</v>
      </c>
      <c r="B8" s="791">
        <v>35502.25865733018</v>
      </c>
      <c r="C8" s="791">
        <v>22409.947273588434</v>
      </c>
      <c r="D8" s="792">
        <v>36027.49179655491</v>
      </c>
      <c r="E8" s="787"/>
      <c r="F8" s="801" t="s">
        <v>729</v>
      </c>
      <c r="G8" s="791">
        <v>70701.92879216683</v>
      </c>
      <c r="H8" s="791">
        <v>50076.52528480402</v>
      </c>
      <c r="I8" s="792">
        <v>71682.99163387126</v>
      </c>
      <c r="M8" s="786"/>
      <c r="N8" s="786"/>
      <c r="O8" s="786"/>
    </row>
    <row r="9" spans="1:15" ht="18.75">
      <c r="A9" s="801" t="s">
        <v>15</v>
      </c>
      <c r="B9" s="791">
        <v>35816.721754666665</v>
      </c>
      <c r="C9" s="791">
        <v>22959.975826666665</v>
      </c>
      <c r="D9" s="792">
        <v>36332.504554666666</v>
      </c>
      <c r="E9" s="787"/>
      <c r="F9" s="801" t="s">
        <v>730</v>
      </c>
      <c r="G9" s="791">
        <v>71497.14294860006</v>
      </c>
      <c r="H9" s="791">
        <v>50859.30833573454</v>
      </c>
      <c r="I9" s="792">
        <v>72478.7970851941</v>
      </c>
      <c r="M9" s="786"/>
      <c r="N9" s="786"/>
      <c r="O9" s="786"/>
    </row>
    <row r="10" spans="1:15" ht="18.75">
      <c r="A10" s="801" t="s">
        <v>18</v>
      </c>
      <c r="B10" s="791">
        <v>35341.74704631156</v>
      </c>
      <c r="C10" s="791">
        <v>22528.383726890017</v>
      </c>
      <c r="D10" s="792">
        <v>35855.789436767096</v>
      </c>
      <c r="E10" s="787"/>
      <c r="F10" s="801" t="s">
        <v>30</v>
      </c>
      <c r="G10" s="791">
        <v>73822.08973142412</v>
      </c>
      <c r="H10" s="791">
        <v>53141.720653190096</v>
      </c>
      <c r="I10" s="792">
        <v>74805.76705187732</v>
      </c>
      <c r="M10" s="786"/>
      <c r="N10" s="786"/>
      <c r="O10" s="786"/>
    </row>
    <row r="11" spans="1:15" ht="18.75">
      <c r="A11" s="801" t="s">
        <v>19</v>
      </c>
      <c r="B11" s="791">
        <v>36939.59797301034</v>
      </c>
      <c r="C11" s="791">
        <v>23941.151743338258</v>
      </c>
      <c r="D11" s="792">
        <v>37461.06546015953</v>
      </c>
      <c r="E11" s="787"/>
      <c r="F11" s="801" t="s">
        <v>731</v>
      </c>
      <c r="G11" s="791">
        <v>82137.1020576577</v>
      </c>
      <c r="H11" s="791">
        <v>61376.281495135154</v>
      </c>
      <c r="I11" s="792">
        <v>83124.60611351352</v>
      </c>
      <c r="M11" s="786"/>
      <c r="N11" s="786"/>
      <c r="O11" s="786"/>
    </row>
    <row r="12" spans="1:15" ht="18.75">
      <c r="A12" s="801" t="s">
        <v>718</v>
      </c>
      <c r="B12" s="791">
        <v>37526.50757209373</v>
      </c>
      <c r="C12" s="791">
        <v>24520.776066073646</v>
      </c>
      <c r="D12" s="792">
        <v>38048.267327617395</v>
      </c>
      <c r="E12" s="787"/>
      <c r="F12" s="801" t="s">
        <v>732</v>
      </c>
      <c r="G12" s="791">
        <v>83514.93508503675</v>
      </c>
      <c r="H12" s="791">
        <v>62740.8274852371</v>
      </c>
      <c r="I12" s="792">
        <v>84503.0711488213</v>
      </c>
      <c r="M12" s="786"/>
      <c r="N12" s="786"/>
      <c r="O12" s="786"/>
    </row>
    <row r="13" spans="1:15" ht="18.75">
      <c r="A13" s="801" t="s">
        <v>719</v>
      </c>
      <c r="B13" s="791">
        <v>38985.43006097162</v>
      </c>
      <c r="C13" s="791">
        <v>25958.4137264756</v>
      </c>
      <c r="D13" s="792">
        <v>39508.04371440153</v>
      </c>
      <c r="E13" s="787"/>
      <c r="F13" s="801" t="s">
        <v>25</v>
      </c>
      <c r="G13" s="791">
        <v>73856.02550480384</v>
      </c>
      <c r="H13" s="791">
        <v>53166.149728493365</v>
      </c>
      <c r="I13" s="792">
        <v>74840.15501850634</v>
      </c>
      <c r="M13" s="786"/>
      <c r="N13" s="786"/>
      <c r="O13" s="786"/>
    </row>
    <row r="14" spans="1:15" ht="18.75">
      <c r="A14" s="801" t="s">
        <v>720</v>
      </c>
      <c r="B14" s="791">
        <v>39588.14408491732</v>
      </c>
      <c r="C14" s="791">
        <v>26552.59830424535</v>
      </c>
      <c r="D14" s="792">
        <v>40111.099919926906</v>
      </c>
      <c r="E14" s="787"/>
      <c r="F14" s="801" t="s">
        <v>23</v>
      </c>
      <c r="G14" s="791">
        <v>75763.39963876402</v>
      </c>
      <c r="H14" s="791">
        <v>55050.60301144492</v>
      </c>
      <c r="I14" s="792">
        <v>76748.61939999631</v>
      </c>
      <c r="M14" s="786"/>
      <c r="N14" s="786"/>
      <c r="O14" s="786"/>
    </row>
    <row r="15" spans="1:15" ht="18.75">
      <c r="A15" s="801" t="s">
        <v>721</v>
      </c>
      <c r="B15" s="791">
        <v>42265.424809804135</v>
      </c>
      <c r="C15" s="791">
        <v>29194.977354699015</v>
      </c>
      <c r="D15" s="792">
        <v>42789.78081896856</v>
      </c>
      <c r="E15" s="787"/>
      <c r="F15" s="801" t="s">
        <v>24</v>
      </c>
      <c r="G15" s="791">
        <v>77117.52736842982</v>
      </c>
      <c r="H15" s="791">
        <v>56384.493381210224</v>
      </c>
      <c r="I15" s="792">
        <v>78103.7097349176</v>
      </c>
      <c r="M15" s="786"/>
      <c r="N15" s="786"/>
      <c r="O15" s="786"/>
    </row>
    <row r="16" spans="1:15" ht="18.75">
      <c r="A16" s="788" t="s">
        <v>764</v>
      </c>
      <c r="B16" s="789"/>
      <c r="C16" s="789"/>
      <c r="D16" s="790"/>
      <c r="E16" s="787"/>
      <c r="F16" s="801" t="s">
        <v>27</v>
      </c>
      <c r="G16" s="791">
        <v>83121.69850481705</v>
      </c>
      <c r="H16" s="791">
        <v>62351.443980855904</v>
      </c>
      <c r="I16" s="792">
        <v>84109.65129414927</v>
      </c>
      <c r="M16" s="786"/>
      <c r="N16" s="786"/>
      <c r="O16" s="786"/>
    </row>
    <row r="17" spans="1:15" ht="18.75">
      <c r="A17" s="801" t="s">
        <v>18</v>
      </c>
      <c r="B17" s="791">
        <v>47022.25233577121</v>
      </c>
      <c r="C17" s="791">
        <v>33938.59511283013</v>
      </c>
      <c r="D17" s="792">
        <v>47651.27431764338</v>
      </c>
      <c r="E17" s="787"/>
      <c r="F17" s="801" t="s">
        <v>28</v>
      </c>
      <c r="G17" s="791">
        <v>89196.53475319265</v>
      </c>
      <c r="H17" s="791">
        <v>68377.92607140997</v>
      </c>
      <c r="I17" s="792">
        <v>90186.78754443579</v>
      </c>
      <c r="M17" s="786"/>
      <c r="N17" s="786"/>
      <c r="O17" s="786"/>
    </row>
    <row r="18" spans="1:15" ht="18.75">
      <c r="A18" s="801" t="s">
        <v>19</v>
      </c>
      <c r="B18" s="791">
        <v>48552.371474553795</v>
      </c>
      <c r="C18" s="791">
        <v>35344.402316289</v>
      </c>
      <c r="D18" s="792">
        <v>49187.369991778054</v>
      </c>
      <c r="E18" s="787"/>
      <c r="F18" s="801" t="s">
        <v>31</v>
      </c>
      <c r="G18" s="791">
        <v>97451.75024491668</v>
      </c>
      <c r="H18" s="791">
        <v>75814.64051171593</v>
      </c>
      <c r="I18" s="792">
        <v>98480.93565472196</v>
      </c>
      <c r="M18" s="786"/>
      <c r="N18" s="786"/>
      <c r="O18" s="786"/>
    </row>
    <row r="19" spans="1:14" ht="18.75">
      <c r="A19" s="801" t="s">
        <v>20</v>
      </c>
      <c r="B19" s="791">
        <v>49138.12066902639</v>
      </c>
      <c r="C19" s="791">
        <v>35924.249551604364</v>
      </c>
      <c r="D19" s="792">
        <v>49773.40293428706</v>
      </c>
      <c r="E19" s="787"/>
      <c r="F19" s="788" t="s">
        <v>765</v>
      </c>
      <c r="G19" s="789"/>
      <c r="H19" s="789"/>
      <c r="I19" s="790"/>
      <c r="L19" s="786"/>
      <c r="M19" s="786"/>
      <c r="N19" s="786"/>
    </row>
    <row r="20" spans="1:14" ht="18.75">
      <c r="A20" s="801" t="s">
        <v>21</v>
      </c>
      <c r="B20" s="791">
        <v>50430.53008588342</v>
      </c>
      <c r="C20" s="791">
        <v>37200.82786881849</v>
      </c>
      <c r="D20" s="792">
        <v>51066.57346170385</v>
      </c>
      <c r="E20" s="787"/>
      <c r="F20" s="801" t="s">
        <v>733</v>
      </c>
      <c r="G20" s="791">
        <v>99072.01918986942</v>
      </c>
      <c r="H20" s="791">
        <v>76849.82610068718</v>
      </c>
      <c r="I20" s="792">
        <v>100284.76881271978</v>
      </c>
      <c r="K20" s="786"/>
      <c r="L20" s="786"/>
      <c r="M20" s="786"/>
      <c r="N20" s="786"/>
    </row>
    <row r="21" spans="1:14" ht="18.75">
      <c r="A21" s="801" t="s">
        <v>720</v>
      </c>
      <c r="B21" s="791">
        <v>51194.27763191663</v>
      </c>
      <c r="C21" s="791">
        <v>37956.47308622155</v>
      </c>
      <c r="D21" s="792">
        <v>51830.71054276735</v>
      </c>
      <c r="E21" s="787"/>
      <c r="F21" s="801" t="s">
        <v>731</v>
      </c>
      <c r="G21" s="791">
        <v>104771.86210356395</v>
      </c>
      <c r="H21" s="791">
        <v>82501.8128285954</v>
      </c>
      <c r="I21" s="792">
        <v>105987.22342054508</v>
      </c>
      <c r="K21" s="786"/>
      <c r="L21" s="786"/>
      <c r="M21" s="786"/>
      <c r="N21" s="786"/>
    </row>
    <row r="22" spans="1:14" ht="18.75">
      <c r="A22" s="801" t="s">
        <v>721</v>
      </c>
      <c r="B22" s="791">
        <v>53868.47675253146</v>
      </c>
      <c r="C22" s="791">
        <v>40600.93129236511</v>
      </c>
      <c r="D22" s="792">
        <v>54506.33951503946</v>
      </c>
      <c r="E22" s="787"/>
      <c r="F22" s="801" t="s">
        <v>732</v>
      </c>
      <c r="G22" s="791">
        <v>106148.25566681576</v>
      </c>
      <c r="H22" s="791">
        <v>83866.27102453257</v>
      </c>
      <c r="I22" s="792">
        <v>107364.26834220026</v>
      </c>
      <c r="K22" s="786"/>
      <c r="L22" s="786"/>
      <c r="M22" s="786"/>
      <c r="N22" s="786"/>
    </row>
    <row r="23" spans="1:14" ht="18.75">
      <c r="A23" s="801" t="s">
        <v>722</v>
      </c>
      <c r="B23" s="791">
        <v>56326.24284948984</v>
      </c>
      <c r="C23" s="791">
        <v>43025.59158628295</v>
      </c>
      <c r="D23" s="792">
        <v>56965.69723714402</v>
      </c>
      <c r="E23" s="787"/>
      <c r="F23" s="801" t="s">
        <v>734</v>
      </c>
      <c r="G23" s="791">
        <v>115138.55706058232</v>
      </c>
      <c r="H23" s="791">
        <v>92164.57896521695</v>
      </c>
      <c r="I23" s="792">
        <v>116392.33445144165</v>
      </c>
      <c r="K23" s="786"/>
      <c r="L23" s="786"/>
      <c r="M23" s="786"/>
      <c r="N23" s="786"/>
    </row>
    <row r="24" spans="1:14" ht="18.75">
      <c r="A24" s="801" t="s">
        <v>723</v>
      </c>
      <c r="B24" s="791">
        <v>58320.975617230666</v>
      </c>
      <c r="C24" s="791">
        <v>45013.06774725722</v>
      </c>
      <c r="D24" s="792">
        <v>58960.77888021016</v>
      </c>
      <c r="E24" s="787"/>
      <c r="F24" s="801" t="s">
        <v>33</v>
      </c>
      <c r="G24" s="791">
        <v>120758.12334632233</v>
      </c>
      <c r="H24" s="791">
        <v>97486.24968751386</v>
      </c>
      <c r="I24" s="792">
        <v>122028.1580314444</v>
      </c>
      <c r="K24" s="786"/>
      <c r="L24" s="786"/>
      <c r="M24" s="786"/>
      <c r="N24" s="786"/>
    </row>
    <row r="25" spans="1:14" ht="18.75">
      <c r="A25" s="801" t="s">
        <v>724</v>
      </c>
      <c r="B25" s="791">
        <v>62879.981542912756</v>
      </c>
      <c r="C25" s="791">
        <v>49543.511088673244</v>
      </c>
      <c r="D25" s="792">
        <v>63521.15800705888</v>
      </c>
      <c r="E25" s="787"/>
      <c r="F25" s="801" t="s">
        <v>34</v>
      </c>
      <c r="G25" s="791">
        <v>130657.02071505121</v>
      </c>
      <c r="H25" s="791">
        <v>108213.68097642237</v>
      </c>
      <c r="I25" s="792">
        <v>131881.83915193068</v>
      </c>
      <c r="K25" s="786"/>
      <c r="L25" s="786"/>
      <c r="M25" s="786"/>
      <c r="N25" s="786"/>
    </row>
    <row r="26" spans="1:14" ht="18.75">
      <c r="A26" s="801" t="s">
        <v>725</v>
      </c>
      <c r="B26" s="791">
        <v>75950.63660802161</v>
      </c>
      <c r="C26" s="791">
        <v>61756.034008368486</v>
      </c>
      <c r="D26" s="792">
        <v>76633.06942531263</v>
      </c>
      <c r="E26" s="787"/>
      <c r="F26" s="801" t="s">
        <v>28</v>
      </c>
      <c r="G26" s="791">
        <v>111827.78285217103</v>
      </c>
      <c r="H26" s="791">
        <v>89503.9963604116</v>
      </c>
      <c r="I26" s="792">
        <v>113046.07681351964</v>
      </c>
      <c r="K26" s="786"/>
      <c r="L26" s="786"/>
      <c r="M26" s="786"/>
      <c r="N26" s="786"/>
    </row>
    <row r="27" spans="1:14" ht="18.75">
      <c r="A27" s="788" t="s">
        <v>766</v>
      </c>
      <c r="B27" s="789"/>
      <c r="C27" s="789"/>
      <c r="D27" s="790"/>
      <c r="E27" s="787"/>
      <c r="F27" s="801" t="s">
        <v>31</v>
      </c>
      <c r="G27" s="791">
        <v>119892.60054942238</v>
      </c>
      <c r="H27" s="791">
        <v>96894.64138053964</v>
      </c>
      <c r="I27" s="792">
        <v>121147.68667870131</v>
      </c>
      <c r="K27" s="786"/>
      <c r="L27" s="786"/>
      <c r="M27" s="786"/>
      <c r="N27" s="786"/>
    </row>
    <row r="28" spans="1:14" ht="18.75">
      <c r="A28" s="801" t="s">
        <v>726</v>
      </c>
      <c r="B28" s="791">
        <v>57246.42910154499</v>
      </c>
      <c r="C28" s="791">
        <v>41753.32351612652</v>
      </c>
      <c r="D28" s="792">
        <v>57996.28156844909</v>
      </c>
      <c r="E28" s="787"/>
      <c r="F28" s="801" t="s">
        <v>35</v>
      </c>
      <c r="G28" s="791">
        <v>128173.83805079485</v>
      </c>
      <c r="H28" s="791">
        <v>105733.6483779499</v>
      </c>
      <c r="I28" s="792">
        <v>129398.48457659977</v>
      </c>
      <c r="K28" s="786"/>
      <c r="L28" s="786"/>
      <c r="M28" s="786"/>
      <c r="N28" s="786"/>
    </row>
    <row r="29" spans="1:14" ht="18.75">
      <c r="A29" s="801" t="s">
        <v>727</v>
      </c>
      <c r="B29" s="791">
        <v>57642.52297768719</v>
      </c>
      <c r="C29" s="791">
        <v>42143.7258822151</v>
      </c>
      <c r="D29" s="792">
        <v>58392.6509085924</v>
      </c>
      <c r="E29" s="787"/>
      <c r="F29" s="801" t="s">
        <v>36</v>
      </c>
      <c r="G29" s="791">
        <v>135019.60227147385</v>
      </c>
      <c r="H29" s="791">
        <v>112555.90226539344</v>
      </c>
      <c r="I29" s="792">
        <v>136245.53184561024</v>
      </c>
      <c r="K29" s="786"/>
      <c r="L29" s="786"/>
      <c r="M29" s="786"/>
      <c r="N29" s="786"/>
    </row>
    <row r="30" spans="1:14" ht="18.75">
      <c r="A30" s="801" t="s">
        <v>20</v>
      </c>
      <c r="B30" s="791">
        <v>57445.56721300699</v>
      </c>
      <c r="C30" s="791">
        <v>41950.090340834446</v>
      </c>
      <c r="D30" s="792">
        <v>58195.53444807119</v>
      </c>
      <c r="E30" s="787"/>
      <c r="F30" s="801" t="s">
        <v>735</v>
      </c>
      <c r="G30" s="791">
        <v>148621.59569162026</v>
      </c>
      <c r="H30" s="791">
        <v>126110.44039851439</v>
      </c>
      <c r="I30" s="792">
        <v>149850.1150813168</v>
      </c>
      <c r="K30" s="786"/>
      <c r="L30" s="786"/>
      <c r="M30" s="786"/>
      <c r="N30" s="786"/>
    </row>
    <row r="31" spans="1:14" ht="18.75">
      <c r="A31" s="801" t="s">
        <v>21</v>
      </c>
      <c r="B31" s="791">
        <v>58738.993640573244</v>
      </c>
      <c r="C31" s="791">
        <v>43226.955795859874</v>
      </c>
      <c r="D31" s="792">
        <v>59489.76241191083</v>
      </c>
      <c r="E31" s="787"/>
      <c r="F31" s="801" t="s">
        <v>736</v>
      </c>
      <c r="G31" s="791">
        <v>149830.49279520733</v>
      </c>
      <c r="H31" s="791">
        <v>127302.35013753807</v>
      </c>
      <c r="I31" s="792">
        <v>151059.93925001778</v>
      </c>
      <c r="K31" s="786"/>
      <c r="L31" s="786"/>
      <c r="M31" s="786"/>
      <c r="N31" s="786"/>
    </row>
    <row r="32" spans="1:14" ht="18.75">
      <c r="A32" s="801" t="s">
        <v>728</v>
      </c>
      <c r="B32" s="791">
        <v>59418.81410675704</v>
      </c>
      <c r="C32" s="791">
        <v>43898.15528241109</v>
      </c>
      <c r="D32" s="792">
        <v>60170.00012580581</v>
      </c>
      <c r="E32" s="787"/>
      <c r="F32" s="788" t="s">
        <v>767</v>
      </c>
      <c r="G32" s="789"/>
      <c r="H32" s="789"/>
      <c r="I32" s="790"/>
      <c r="L32" s="786"/>
      <c r="M32" s="786"/>
      <c r="N32" s="786"/>
    </row>
    <row r="33" spans="1:9" ht="18.75">
      <c r="A33" s="801" t="s">
        <v>25</v>
      </c>
      <c r="B33" s="791">
        <v>62160.52803371853</v>
      </c>
      <c r="C33" s="791">
        <v>46592.381863030896</v>
      </c>
      <c r="D33" s="792">
        <v>62914.01239789925</v>
      </c>
      <c r="E33" s="787"/>
      <c r="F33" s="801" t="s">
        <v>37</v>
      </c>
      <c r="G33" s="791">
        <v>119813.80432738634</v>
      </c>
      <c r="H33" s="791">
        <v>95693.59040457127</v>
      </c>
      <c r="I33" s="792">
        <v>121308.61183375814</v>
      </c>
    </row>
    <row r="34" spans="1:9" ht="18.75">
      <c r="A34" s="801" t="s">
        <v>23</v>
      </c>
      <c r="B34" s="791">
        <v>64061.83011626204</v>
      </c>
      <c r="C34" s="791">
        <v>48475.30192770444</v>
      </c>
      <c r="D34" s="792">
        <v>64816.20415368292</v>
      </c>
      <c r="E34" s="787"/>
      <c r="F34" s="801" t="s">
        <v>33</v>
      </c>
      <c r="G34" s="791">
        <v>129630.69328332863</v>
      </c>
      <c r="H34" s="791">
        <v>105321.17194395959</v>
      </c>
      <c r="I34" s="792">
        <v>131137.23278130637</v>
      </c>
    </row>
    <row r="35" spans="1:9" ht="18.75">
      <c r="A35" s="801" t="s">
        <v>24</v>
      </c>
      <c r="B35" s="791">
        <v>65409.581019887344</v>
      </c>
      <c r="C35" s="791">
        <v>49807.01141394755</v>
      </c>
      <c r="D35" s="792">
        <v>66164.73144757615</v>
      </c>
      <c r="E35" s="787"/>
      <c r="F35" s="801" t="s">
        <v>34</v>
      </c>
      <c r="G35" s="791">
        <v>139525.46078585048</v>
      </c>
      <c r="H35" s="791">
        <v>116020.34327773679</v>
      </c>
      <c r="I35" s="792">
        <v>140982.14878213912</v>
      </c>
    </row>
    <row r="36" spans="1:9" ht="18.75">
      <c r="A36" s="801" t="s">
        <v>721</v>
      </c>
      <c r="B36" s="791">
        <v>62181.13426074945</v>
      </c>
      <c r="C36" s="791">
        <v>46628.612925022375</v>
      </c>
      <c r="D36" s="792">
        <v>62933.86239687921</v>
      </c>
      <c r="E36" s="787"/>
      <c r="F36" s="801" t="s">
        <v>38</v>
      </c>
      <c r="G36" s="791">
        <v>147292.34724888165</v>
      </c>
      <c r="H36" s="791">
        <v>123757.77566406014</v>
      </c>
      <c r="I36" s="792">
        <v>148750.86060936883</v>
      </c>
    </row>
    <row r="37" spans="1:9" ht="18.75">
      <c r="A37" s="801" t="s">
        <v>722</v>
      </c>
      <c r="B37" s="791">
        <v>64645.865121270566</v>
      </c>
      <c r="C37" s="791">
        <v>49057.033988064955</v>
      </c>
      <c r="D37" s="792">
        <v>65400.35061915468</v>
      </c>
      <c r="E37" s="787"/>
      <c r="F37" s="801" t="s">
        <v>737</v>
      </c>
      <c r="G37" s="791">
        <v>175501.12469654361</v>
      </c>
      <c r="H37" s="791">
        <v>151878.97625053453</v>
      </c>
      <c r="I37" s="792">
        <v>176965.06547777873</v>
      </c>
    </row>
    <row r="38" spans="1:9" ht="18.75">
      <c r="A38" s="801" t="s">
        <v>723</v>
      </c>
      <c r="B38" s="791">
        <v>66640.2437673333</v>
      </c>
      <c r="C38" s="791">
        <v>51043.30269215912</v>
      </c>
      <c r="D38" s="792">
        <v>67395.12177916229</v>
      </c>
      <c r="E38" s="787"/>
      <c r="F38" s="801" t="s">
        <v>738</v>
      </c>
      <c r="G38" s="791">
        <v>185819.19255420731</v>
      </c>
      <c r="H38" s="791">
        <v>162160.98220533863</v>
      </c>
      <c r="I38" s="792">
        <v>187285.36820795474</v>
      </c>
    </row>
    <row r="39" spans="1:9" ht="19.5" thickBot="1">
      <c r="A39" s="801" t="s">
        <v>724</v>
      </c>
      <c r="B39" s="791">
        <v>71204.52570824113</v>
      </c>
      <c r="C39" s="791">
        <v>55575.25741925399</v>
      </c>
      <c r="D39" s="792">
        <v>71960.96832833358</v>
      </c>
      <c r="E39" s="787"/>
      <c r="F39" s="802" t="s">
        <v>39</v>
      </c>
      <c r="G39" s="793">
        <v>215739.19374049146</v>
      </c>
      <c r="H39" s="793">
        <v>192033.05379726336</v>
      </c>
      <c r="I39" s="794">
        <v>217208.33974589733</v>
      </c>
    </row>
    <row r="40" spans="1:9" ht="18.75">
      <c r="A40" s="801" t="s">
        <v>725</v>
      </c>
      <c r="B40" s="791">
        <v>84358.5631945902</v>
      </c>
      <c r="C40" s="791">
        <v>67809.29229448046</v>
      </c>
      <c r="D40" s="792">
        <v>85159.53311901845</v>
      </c>
      <c r="E40" s="787"/>
      <c r="F40" s="787"/>
      <c r="G40" s="787"/>
      <c r="H40" s="787"/>
      <c r="I40" s="787"/>
    </row>
    <row r="41" spans="1:14" ht="18.75">
      <c r="A41" s="788" t="s">
        <v>768</v>
      </c>
      <c r="B41" s="789"/>
      <c r="C41" s="789"/>
      <c r="D41" s="790"/>
      <c r="E41" s="787"/>
      <c r="F41" s="740" t="s">
        <v>790</v>
      </c>
      <c r="G41" s="787"/>
      <c r="H41" s="787"/>
      <c r="I41" s="787"/>
      <c r="L41" s="786"/>
      <c r="M41" s="786"/>
      <c r="N41" s="786"/>
    </row>
    <row r="42" spans="1:14" ht="18.75">
      <c r="A42" s="801" t="s">
        <v>25</v>
      </c>
      <c r="B42" s="791">
        <v>62458.91909707139</v>
      </c>
      <c r="C42" s="791">
        <v>44730.641379363944</v>
      </c>
      <c r="D42" s="792">
        <v>63329.0897965662</v>
      </c>
      <c r="E42" s="787"/>
      <c r="F42" s="740" t="s">
        <v>783</v>
      </c>
      <c r="G42" s="787"/>
      <c r="H42" s="787"/>
      <c r="I42" s="787"/>
      <c r="L42" s="786"/>
      <c r="M42" s="786"/>
      <c r="N42" s="786"/>
    </row>
    <row r="43" spans="1:14" ht="18.75">
      <c r="A43" s="801" t="s">
        <v>23</v>
      </c>
      <c r="B43" s="791">
        <v>64365.081892307695</v>
      </c>
      <c r="C43" s="791">
        <v>46615.072243076924</v>
      </c>
      <c r="D43" s="792">
        <v>65236.31927692309</v>
      </c>
      <c r="E43" s="787"/>
      <c r="F43" s="740" t="s">
        <v>791</v>
      </c>
      <c r="G43" s="787"/>
      <c r="H43" s="787"/>
      <c r="I43" s="787"/>
      <c r="L43" s="786"/>
      <c r="M43" s="786"/>
      <c r="N43" s="786"/>
    </row>
    <row r="44" spans="1:14" ht="18.75">
      <c r="A44" s="801" t="s">
        <v>27</v>
      </c>
      <c r="B44" s="791">
        <v>71722.56124095216</v>
      </c>
      <c r="C44" s="791">
        <v>53919.59815831916</v>
      </c>
      <c r="D44" s="792">
        <v>72596.39777969396</v>
      </c>
      <c r="E44" s="787"/>
      <c r="F44" s="795"/>
      <c r="G44" s="787"/>
      <c r="H44" s="787"/>
      <c r="I44" s="787"/>
      <c r="L44" s="786"/>
      <c r="M44" s="786"/>
      <c r="N44" s="786"/>
    </row>
    <row r="45" spans="1:14" ht="19.5" thickBot="1">
      <c r="A45" s="802" t="s">
        <v>28</v>
      </c>
      <c r="B45" s="793">
        <v>77790.9990262694</v>
      </c>
      <c r="C45" s="793">
        <v>59945.2408671052</v>
      </c>
      <c r="D45" s="794">
        <v>78666.9361086891</v>
      </c>
      <c r="E45" s="787"/>
      <c r="F45" s="795"/>
      <c r="G45" s="787"/>
      <c r="H45" s="787"/>
      <c r="I45" s="787"/>
      <c r="L45" s="786"/>
      <c r="M45" s="786"/>
      <c r="N45" s="786"/>
    </row>
    <row r="47" spans="1:11" ht="18.75">
      <c r="A47" s="753" t="s">
        <v>793</v>
      </c>
      <c r="B47" s="753"/>
      <c r="C47" s="753"/>
      <c r="D47" s="753"/>
      <c r="E47" s="753"/>
      <c r="F47" s="753"/>
      <c r="G47" s="753"/>
      <c r="H47" s="753"/>
      <c r="I47" s="753"/>
      <c r="J47" s="753"/>
      <c r="K47" s="753"/>
    </row>
  </sheetData>
  <sheetProtection/>
  <mergeCells count="14">
    <mergeCell ref="A47:K47"/>
    <mergeCell ref="F19:I19"/>
    <mergeCell ref="A27:D27"/>
    <mergeCell ref="F32:I32"/>
    <mergeCell ref="A41:D41"/>
    <mergeCell ref="A16:D16"/>
    <mergeCell ref="F5:F6"/>
    <mergeCell ref="A4:I4"/>
    <mergeCell ref="G5:I5"/>
    <mergeCell ref="A1:I3"/>
    <mergeCell ref="A7:D7"/>
    <mergeCell ref="F7:I7"/>
    <mergeCell ref="A5:A6"/>
    <mergeCell ref="B5:D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70"/>
  <sheetViews>
    <sheetView zoomScale="75" zoomScaleNormal="75" zoomScaleSheetLayoutView="75" zoomScalePageLayoutView="0" workbookViewId="0" topLeftCell="A10">
      <selection activeCell="N18" sqref="N18"/>
    </sheetView>
  </sheetViews>
  <sheetFormatPr defaultColWidth="9.00390625" defaultRowHeight="12.75"/>
  <cols>
    <col min="1" max="1" width="17.00390625" style="91" customWidth="1"/>
    <col min="2" max="2" width="12.875" style="91" customWidth="1"/>
    <col min="3" max="3" width="16.00390625" style="91" customWidth="1"/>
    <col min="4" max="4" width="18.75390625" style="91" customWidth="1"/>
    <col min="5" max="5" width="3.625" style="91" customWidth="1"/>
    <col min="6" max="6" width="16.25390625" style="91" customWidth="1"/>
    <col min="7" max="7" width="10.875" style="91" customWidth="1"/>
    <col min="8" max="8" width="24.375" style="91" customWidth="1"/>
    <col min="9" max="9" width="19.75390625" style="91" customWidth="1"/>
    <col min="10" max="16384" width="9.125" style="91" customWidth="1"/>
  </cols>
  <sheetData>
    <row r="1" spans="1:9" ht="12.75" customHeight="1">
      <c r="A1" s="356" t="s">
        <v>805</v>
      </c>
      <c r="B1" s="357"/>
      <c r="C1" s="357"/>
      <c r="D1" s="357"/>
      <c r="E1" s="357"/>
      <c r="F1" s="357"/>
      <c r="G1" s="357"/>
      <c r="H1" s="357"/>
      <c r="I1" s="358"/>
    </row>
    <row r="2" spans="1:9" ht="22.5" customHeight="1">
      <c r="A2" s="359"/>
      <c r="B2" s="360"/>
      <c r="C2" s="360"/>
      <c r="D2" s="360"/>
      <c r="E2" s="360"/>
      <c r="F2" s="360"/>
      <c r="G2" s="360"/>
      <c r="H2" s="360"/>
      <c r="I2" s="361"/>
    </row>
    <row r="3" spans="1:9" ht="50.25" customHeight="1" thickBot="1">
      <c r="A3" s="362"/>
      <c r="B3" s="363"/>
      <c r="C3" s="363"/>
      <c r="D3" s="363"/>
      <c r="E3" s="363"/>
      <c r="F3" s="363"/>
      <c r="G3" s="363"/>
      <c r="H3" s="363"/>
      <c r="I3" s="364"/>
    </row>
    <row r="4" spans="1:9" ht="42.75" customHeight="1">
      <c r="A4" s="276" t="s">
        <v>601</v>
      </c>
      <c r="B4" s="277"/>
      <c r="C4" s="277"/>
      <c r="D4" s="278"/>
      <c r="E4" s="549"/>
      <c r="F4" s="812"/>
      <c r="G4" s="813" t="s">
        <v>638</v>
      </c>
      <c r="H4" s="79"/>
      <c r="I4" s="80"/>
    </row>
    <row r="5" spans="1:9" ht="12.75" customHeight="1">
      <c r="A5" s="365" t="s">
        <v>265</v>
      </c>
      <c r="B5" s="366"/>
      <c r="C5" s="165" t="s">
        <v>216</v>
      </c>
      <c r="D5" s="167"/>
      <c r="E5" s="549"/>
      <c r="F5" s="814" t="s">
        <v>265</v>
      </c>
      <c r="G5" s="815"/>
      <c r="H5" s="816" t="s">
        <v>695</v>
      </c>
      <c r="I5" s="817" t="s">
        <v>216</v>
      </c>
    </row>
    <row r="6" spans="1:9" ht="51" customHeight="1">
      <c r="A6" s="35" t="s">
        <v>264</v>
      </c>
      <c r="B6" s="36" t="s">
        <v>266</v>
      </c>
      <c r="C6" s="36" t="s">
        <v>268</v>
      </c>
      <c r="D6" s="56" t="s">
        <v>271</v>
      </c>
      <c r="E6" s="549"/>
      <c r="F6" s="35" t="s">
        <v>264</v>
      </c>
      <c r="G6" s="36" t="s">
        <v>266</v>
      </c>
      <c r="H6" s="272"/>
      <c r="I6" s="818"/>
    </row>
    <row r="7" spans="1:9" ht="37.5">
      <c r="A7" s="7" t="s">
        <v>366</v>
      </c>
      <c r="B7" s="8"/>
      <c r="C7" s="8"/>
      <c r="D7" s="9"/>
      <c r="F7" s="803" t="s">
        <v>639</v>
      </c>
      <c r="G7" s="804"/>
      <c r="H7" s="804"/>
      <c r="I7" s="805"/>
    </row>
    <row r="8" spans="1:9" ht="18.75">
      <c r="A8" s="646">
        <v>0.18</v>
      </c>
      <c r="B8" s="572">
        <v>1500</v>
      </c>
      <c r="C8" s="440">
        <v>4909.079987777778</v>
      </c>
      <c r="D8" s="442"/>
      <c r="F8" s="671">
        <v>0.18</v>
      </c>
      <c r="G8" s="674">
        <v>1500</v>
      </c>
      <c r="H8" s="824">
        <v>5789.836</v>
      </c>
      <c r="I8" s="442">
        <v>17939.73258542488</v>
      </c>
    </row>
    <row r="9" spans="1:9" ht="18" customHeight="1">
      <c r="A9" s="646">
        <v>0.75</v>
      </c>
      <c r="B9" s="572">
        <v>3000</v>
      </c>
      <c r="C9" s="440">
        <v>6856.750162777777</v>
      </c>
      <c r="D9" s="442">
        <v>11764.650000000001</v>
      </c>
      <c r="F9" s="803" t="s">
        <v>640</v>
      </c>
      <c r="G9" s="804"/>
      <c r="H9" s="804"/>
      <c r="I9" s="807"/>
    </row>
    <row r="10" spans="1:9" ht="19.5" thickBot="1">
      <c r="A10" s="7" t="s">
        <v>369</v>
      </c>
      <c r="B10" s="8"/>
      <c r="C10" s="593"/>
      <c r="D10" s="597"/>
      <c r="F10" s="825">
        <v>0.75</v>
      </c>
      <c r="G10" s="826">
        <v>1500</v>
      </c>
      <c r="H10" s="827">
        <v>18478.2</v>
      </c>
      <c r="I10" s="459">
        <v>24508.204768822023</v>
      </c>
    </row>
    <row r="11" spans="1:4" ht="18.75">
      <c r="A11" s="646">
        <v>0.37</v>
      </c>
      <c r="B11" s="572">
        <v>1500</v>
      </c>
      <c r="C11" s="440">
        <v>6401.518127777778</v>
      </c>
      <c r="D11" s="442">
        <v>11320.6</v>
      </c>
    </row>
    <row r="12" spans="1:4" ht="18.75">
      <c r="A12" s="646">
        <v>0.55</v>
      </c>
      <c r="B12" s="572">
        <v>1500</v>
      </c>
      <c r="C12" s="440">
        <v>7391.750162777779</v>
      </c>
      <c r="D12" s="442">
        <v>11764.650000000001</v>
      </c>
    </row>
    <row r="13" spans="1:4" ht="18.75">
      <c r="A13" s="7" t="s">
        <v>370</v>
      </c>
      <c r="B13" s="8"/>
      <c r="C13" s="593"/>
      <c r="D13" s="597"/>
    </row>
    <row r="14" spans="1:4" ht="18.75">
      <c r="A14" s="646">
        <v>0.75</v>
      </c>
      <c r="B14" s="572">
        <v>1000</v>
      </c>
      <c r="C14" s="440">
        <v>9096.887004444445</v>
      </c>
      <c r="D14" s="442">
        <v>14061.583333333334</v>
      </c>
    </row>
    <row r="15" spans="1:4" ht="18.75">
      <c r="A15" s="470">
        <v>1.1</v>
      </c>
      <c r="B15" s="572">
        <v>1500</v>
      </c>
      <c r="C15" s="440">
        <v>8863.67349</v>
      </c>
      <c r="D15" s="442">
        <v>14061.583333333334</v>
      </c>
    </row>
    <row r="16" spans="1:4" ht="18.75">
      <c r="A16" s="7" t="s">
        <v>371</v>
      </c>
      <c r="B16" s="8"/>
      <c r="C16" s="593"/>
      <c r="D16" s="597"/>
    </row>
    <row r="17" spans="1:4" ht="18.75">
      <c r="A17" s="470">
        <v>1.1</v>
      </c>
      <c r="B17" s="572">
        <v>1000</v>
      </c>
      <c r="C17" s="440">
        <v>11993.457789444446</v>
      </c>
      <c r="D17" s="442">
        <v>22086.583333333336</v>
      </c>
    </row>
    <row r="18" spans="1:4" ht="18.75">
      <c r="A18" s="470">
        <v>3</v>
      </c>
      <c r="B18" s="572">
        <v>1500</v>
      </c>
      <c r="C18" s="440">
        <v>16684.445265000002</v>
      </c>
      <c r="D18" s="442">
        <v>28854.333333333336</v>
      </c>
    </row>
    <row r="19" spans="1:4" ht="18.75">
      <c r="A19" s="7" t="s">
        <v>372</v>
      </c>
      <c r="B19" s="8"/>
      <c r="C19" s="593"/>
      <c r="D19" s="597"/>
    </row>
    <row r="20" spans="1:4" ht="18.75">
      <c r="A20" s="470">
        <v>2.2</v>
      </c>
      <c r="B20" s="572">
        <v>1000</v>
      </c>
      <c r="C20" s="440">
        <v>22762.000681666672</v>
      </c>
      <c r="D20" s="442">
        <v>32421.000000000004</v>
      </c>
    </row>
    <row r="21" spans="1:4" ht="18.75">
      <c r="A21" s="470">
        <v>3</v>
      </c>
      <c r="B21" s="572">
        <v>1000</v>
      </c>
      <c r="C21" s="440">
        <v>27391.176218888897</v>
      </c>
      <c r="D21" s="442">
        <v>35823.6</v>
      </c>
    </row>
    <row r="22" spans="1:4" ht="18.75">
      <c r="A22" s="7" t="s">
        <v>373</v>
      </c>
      <c r="B22" s="8"/>
      <c r="C22" s="593"/>
      <c r="D22" s="597"/>
    </row>
    <row r="23" spans="1:4" ht="18.75">
      <c r="A23" s="470">
        <v>3</v>
      </c>
      <c r="B23" s="572">
        <v>750</v>
      </c>
      <c r="C23" s="440">
        <v>31566.54329666667</v>
      </c>
      <c r="D23" s="442"/>
    </row>
    <row r="24" spans="1:4" ht="19.5" thickBot="1">
      <c r="A24" s="471">
        <v>7.5</v>
      </c>
      <c r="B24" s="608">
        <v>1000</v>
      </c>
      <c r="C24" s="457">
        <v>38670.25926777777</v>
      </c>
      <c r="D24" s="459">
        <v>79616.8275</v>
      </c>
    </row>
    <row r="25" spans="8:9" ht="18.75">
      <c r="H25" s="105"/>
      <c r="I25" s="105"/>
    </row>
    <row r="26" ht="12.75" customHeight="1"/>
    <row r="27" ht="12.75" customHeight="1" thickBot="1"/>
    <row r="28" spans="1:9" ht="38.25" customHeight="1" thickBot="1">
      <c r="A28" s="819" t="s">
        <v>45</v>
      </c>
      <c r="B28" s="820"/>
      <c r="C28" s="820"/>
      <c r="D28" s="820"/>
      <c r="E28" s="820"/>
      <c r="F28" s="820"/>
      <c r="G28" s="820"/>
      <c r="H28" s="820"/>
      <c r="I28" s="821"/>
    </row>
    <row r="29" spans="1:9" ht="21.75" customHeight="1">
      <c r="A29" s="352" t="s">
        <v>265</v>
      </c>
      <c r="B29" s="232" t="s">
        <v>216</v>
      </c>
      <c r="C29" s="232"/>
      <c r="D29" s="243"/>
      <c r="E29" s="549"/>
      <c r="F29" s="352" t="s">
        <v>265</v>
      </c>
      <c r="G29" s="232" t="s">
        <v>216</v>
      </c>
      <c r="H29" s="232"/>
      <c r="I29" s="243"/>
    </row>
    <row r="30" spans="1:9" ht="19.5" customHeight="1">
      <c r="A30" s="353"/>
      <c r="B30" s="354" t="s">
        <v>44</v>
      </c>
      <c r="C30" s="355"/>
      <c r="D30" s="57" t="s">
        <v>43</v>
      </c>
      <c r="E30" s="549"/>
      <c r="F30" s="353"/>
      <c r="G30" s="354" t="s">
        <v>44</v>
      </c>
      <c r="H30" s="355"/>
      <c r="I30" s="57" t="s">
        <v>43</v>
      </c>
    </row>
    <row r="31" spans="1:9" ht="59.25" customHeight="1">
      <c r="A31" s="35" t="s">
        <v>16</v>
      </c>
      <c r="B31" s="36" t="s">
        <v>268</v>
      </c>
      <c r="C31" s="36" t="s">
        <v>271</v>
      </c>
      <c r="D31" s="822" t="s">
        <v>42</v>
      </c>
      <c r="E31" s="549"/>
      <c r="F31" s="35" t="s">
        <v>16</v>
      </c>
      <c r="G31" s="36" t="s">
        <v>268</v>
      </c>
      <c r="H31" s="36" t="s">
        <v>271</v>
      </c>
      <c r="I31" s="822" t="s">
        <v>41</v>
      </c>
    </row>
    <row r="32" spans="1:9" ht="18.75">
      <c r="A32" s="809" t="s">
        <v>14</v>
      </c>
      <c r="B32" s="569"/>
      <c r="C32" s="569"/>
      <c r="D32" s="570"/>
      <c r="F32" s="809" t="s">
        <v>29</v>
      </c>
      <c r="G32" s="569"/>
      <c r="H32" s="569"/>
      <c r="I32" s="570"/>
    </row>
    <row r="33" spans="1:9" ht="12.75" customHeight="1">
      <c r="A33" s="683" t="s">
        <v>717</v>
      </c>
      <c r="B33" s="440">
        <v>14698.061301111115</v>
      </c>
      <c r="C33" s="440"/>
      <c r="D33" s="442">
        <v>34760.56130111112</v>
      </c>
      <c r="F33" s="683" t="s">
        <v>729</v>
      </c>
      <c r="G33" s="440">
        <v>34598.55367111111</v>
      </c>
      <c r="H33" s="440">
        <v>42281.461538461546</v>
      </c>
      <c r="I33" s="442">
        <v>82748.55367111112</v>
      </c>
    </row>
    <row r="34" spans="1:9" ht="12.75" customHeight="1">
      <c r="A34" s="683" t="s">
        <v>15</v>
      </c>
      <c r="B34" s="440">
        <v>15208.414148333331</v>
      </c>
      <c r="C34" s="440">
        <v>21314.4</v>
      </c>
      <c r="D34" s="442">
        <v>35270.91414833334</v>
      </c>
      <c r="F34" s="683" t="s">
        <v>730</v>
      </c>
      <c r="G34" s="440">
        <v>35533.45778944445</v>
      </c>
      <c r="H34" s="440">
        <v>42281.461538461546</v>
      </c>
      <c r="I34" s="442">
        <v>83683.45778944447</v>
      </c>
    </row>
    <row r="35" spans="1:9" ht="12.75" customHeight="1">
      <c r="A35" s="683" t="s">
        <v>18</v>
      </c>
      <c r="B35" s="440">
        <v>15496.518127777781</v>
      </c>
      <c r="C35" s="440">
        <v>21314.4</v>
      </c>
      <c r="D35" s="442">
        <v>35559.01812777778</v>
      </c>
      <c r="F35" s="683" t="s">
        <v>30</v>
      </c>
      <c r="G35" s="440">
        <v>37909.363840000005</v>
      </c>
      <c r="H35" s="440">
        <v>45233.01538461539</v>
      </c>
      <c r="I35" s="442">
        <v>86059.36383999999</v>
      </c>
    </row>
    <row r="36" spans="1:9" ht="12.75" customHeight="1">
      <c r="A36" s="683" t="s">
        <v>19</v>
      </c>
      <c r="B36" s="440">
        <v>16486.750162777782</v>
      </c>
      <c r="C36" s="440">
        <v>21724.292307692307</v>
      </c>
      <c r="D36" s="442">
        <v>36549.250162777775</v>
      </c>
      <c r="F36" s="683" t="s">
        <v>731</v>
      </c>
      <c r="G36" s="440">
        <v>44867.84288555556</v>
      </c>
      <c r="H36" s="440">
        <v>51669.47692307692</v>
      </c>
      <c r="I36" s="442">
        <v>93017.84288555555</v>
      </c>
    </row>
    <row r="37" spans="1:9" ht="18.75">
      <c r="A37" s="683" t="s">
        <v>718</v>
      </c>
      <c r="B37" s="440">
        <v>16992.61210111111</v>
      </c>
      <c r="C37" s="440">
        <v>21724.292307692307</v>
      </c>
      <c r="D37" s="442">
        <v>37055.11210111112</v>
      </c>
      <c r="F37" s="683" t="s">
        <v>732</v>
      </c>
      <c r="G37" s="440">
        <v>45761.720053333345</v>
      </c>
      <c r="H37" s="440">
        <v>51669.47692307692</v>
      </c>
      <c r="I37" s="442">
        <v>93911.72005333332</v>
      </c>
    </row>
    <row r="38" spans="1:9" ht="18.75">
      <c r="A38" s="683" t="s">
        <v>719</v>
      </c>
      <c r="B38" s="440">
        <v>18354.371913888892</v>
      </c>
      <c r="C38" s="440">
        <v>23021.461538461543</v>
      </c>
      <c r="D38" s="442">
        <v>38416.87191388889</v>
      </c>
      <c r="F38" s="683" t="s">
        <v>25</v>
      </c>
      <c r="G38" s="440">
        <v>38111.91240277777</v>
      </c>
      <c r="H38" s="440">
        <v>45233.01538461539</v>
      </c>
      <c r="I38" s="442">
        <v>86261.91240277777</v>
      </c>
    </row>
    <row r="39" spans="1:9" ht="18.75">
      <c r="A39" s="683" t="s">
        <v>720</v>
      </c>
      <c r="B39" s="440">
        <v>18859.63940777778</v>
      </c>
      <c r="C39" s="440">
        <v>23021.461538461543</v>
      </c>
      <c r="D39" s="442">
        <v>38922.13940777778</v>
      </c>
      <c r="F39" s="683" t="s">
        <v>23</v>
      </c>
      <c r="G39" s="440">
        <v>40224.445265</v>
      </c>
      <c r="H39" s="440">
        <v>48528.61538461539</v>
      </c>
      <c r="I39" s="442">
        <v>88374.44526500002</v>
      </c>
    </row>
    <row r="40" spans="1:9" ht="18.75">
      <c r="A40" s="683" t="s">
        <v>721</v>
      </c>
      <c r="B40" s="440">
        <v>21895.187499444444</v>
      </c>
      <c r="C40" s="440">
        <v>25973.015384615384</v>
      </c>
      <c r="D40" s="442">
        <v>41957.68749944444</v>
      </c>
      <c r="F40" s="683" t="s">
        <v>24</v>
      </c>
      <c r="G40" s="440">
        <v>41807.32812722222</v>
      </c>
      <c r="H40" s="440">
        <v>48528.61538461539</v>
      </c>
      <c r="I40" s="442">
        <v>89957.32812722222</v>
      </c>
    </row>
    <row r="41" spans="1:9" ht="18.75">
      <c r="A41" s="809" t="s">
        <v>17</v>
      </c>
      <c r="B41" s="569"/>
      <c r="C41" s="569"/>
      <c r="D41" s="570"/>
      <c r="F41" s="683" t="s">
        <v>27</v>
      </c>
      <c r="G41" s="440">
        <v>46074.800983333334</v>
      </c>
      <c r="H41" s="440">
        <v>51669.47692307692</v>
      </c>
      <c r="I41" s="442">
        <v>94224.80098333335</v>
      </c>
    </row>
    <row r="42" spans="1:9" ht="18.75">
      <c r="A42" s="683" t="s">
        <v>18</v>
      </c>
      <c r="B42" s="440">
        <v>23521.518127777777</v>
      </c>
      <c r="C42" s="440">
        <v>27240.55384615385</v>
      </c>
      <c r="D42" s="442">
        <v>42781.51812777778</v>
      </c>
      <c r="F42" s="683" t="s">
        <v>28</v>
      </c>
      <c r="G42" s="440">
        <v>51716.103549444444</v>
      </c>
      <c r="H42" s="440">
        <v>84274.84615384617</v>
      </c>
      <c r="I42" s="442">
        <v>99866.10354944445</v>
      </c>
    </row>
    <row r="43" spans="1:9" ht="18.75">
      <c r="A43" s="683" t="s">
        <v>19</v>
      </c>
      <c r="B43" s="440">
        <v>24511.75016277778</v>
      </c>
      <c r="C43" s="440">
        <v>27650.446153846155</v>
      </c>
      <c r="D43" s="442">
        <v>43771.750162777775</v>
      </c>
      <c r="F43" s="683" t="s">
        <v>31</v>
      </c>
      <c r="G43" s="440">
        <v>55375.92120611112</v>
      </c>
      <c r="H43" s="440">
        <v>88799.95846153847</v>
      </c>
      <c r="I43" s="442">
        <v>103525.9212061111</v>
      </c>
    </row>
    <row r="44" spans="1:9" ht="18.75">
      <c r="A44" s="683" t="s">
        <v>20</v>
      </c>
      <c r="B44" s="440">
        <v>25095.484323333338</v>
      </c>
      <c r="C44" s="440">
        <v>27650.446153846155</v>
      </c>
      <c r="D44" s="442">
        <v>44355.48432333334</v>
      </c>
      <c r="F44" s="809" t="s">
        <v>32</v>
      </c>
      <c r="G44" s="569"/>
      <c r="H44" s="569"/>
      <c r="I44" s="570"/>
    </row>
    <row r="45" spans="1:9" ht="18.75">
      <c r="A45" s="683" t="s">
        <v>21</v>
      </c>
      <c r="B45" s="440">
        <v>26340.34015666667</v>
      </c>
      <c r="C45" s="440">
        <v>28947.615384615387</v>
      </c>
      <c r="D45" s="442">
        <v>45600.34015666667</v>
      </c>
      <c r="F45" s="683" t="s">
        <v>733</v>
      </c>
      <c r="G45" s="440">
        <v>56288.66734833334</v>
      </c>
      <c r="H45" s="440">
        <v>78159.38461538462</v>
      </c>
      <c r="I45" s="442">
        <v>117278.66734833334</v>
      </c>
    </row>
    <row r="46" spans="1:9" ht="18.75">
      <c r="A46" s="683" t="s">
        <v>720</v>
      </c>
      <c r="B46" s="440">
        <v>26884.63940777778</v>
      </c>
      <c r="C46" s="440">
        <v>28947.615384615387</v>
      </c>
      <c r="D46" s="442">
        <v>46144.63940777778</v>
      </c>
      <c r="F46" s="683" t="s">
        <v>731</v>
      </c>
      <c r="G46" s="440">
        <v>60917.84288555556</v>
      </c>
      <c r="H46" s="440">
        <v>81300.24615384616</v>
      </c>
      <c r="I46" s="442">
        <v>121907.84288555554</v>
      </c>
    </row>
    <row r="47" spans="1:9" ht="18.75">
      <c r="A47" s="683" t="s">
        <v>721</v>
      </c>
      <c r="B47" s="440">
        <v>29920.187499444444</v>
      </c>
      <c r="C47" s="440">
        <v>31899.169230769232</v>
      </c>
      <c r="D47" s="442">
        <v>49180.18749944444</v>
      </c>
      <c r="F47" s="683" t="s">
        <v>732</v>
      </c>
      <c r="G47" s="440">
        <v>61811.720053333345</v>
      </c>
      <c r="H47" s="440">
        <v>81300.24615384616</v>
      </c>
      <c r="I47" s="442">
        <v>122801.72005333334</v>
      </c>
    </row>
    <row r="48" spans="1:9" ht="18.75">
      <c r="A48" s="683" t="s">
        <v>722</v>
      </c>
      <c r="B48" s="440">
        <v>32460.799244444446</v>
      </c>
      <c r="C48" s="440">
        <v>35194.769230769234</v>
      </c>
      <c r="D48" s="442">
        <v>51720.799244444446</v>
      </c>
      <c r="F48" s="683" t="s">
        <v>734</v>
      </c>
      <c r="G48" s="440">
        <v>67766.53071722222</v>
      </c>
      <c r="H48" s="440">
        <v>114014.50846153845</v>
      </c>
      <c r="I48" s="442">
        <v>128756.53071722222</v>
      </c>
    </row>
    <row r="49" spans="1:9" ht="18.75">
      <c r="A49" s="683" t="s">
        <v>723</v>
      </c>
      <c r="B49" s="440">
        <v>34947.00178666667</v>
      </c>
      <c r="C49" s="440">
        <v>35194.769230769234</v>
      </c>
      <c r="D49" s="442">
        <v>54207.00178666667</v>
      </c>
      <c r="F49" s="683" t="s">
        <v>33</v>
      </c>
      <c r="G49" s="440">
        <v>71305.25926777777</v>
      </c>
      <c r="H49" s="440">
        <v>118432.45615384619</v>
      </c>
      <c r="I49" s="442">
        <v>132295.2592677778</v>
      </c>
    </row>
    <row r="50" spans="1:9" ht="18.75">
      <c r="A50" s="683" t="s">
        <v>724</v>
      </c>
      <c r="B50" s="440">
        <v>37387.14213666667</v>
      </c>
      <c r="C50" s="440"/>
      <c r="D50" s="442">
        <v>56647.14213666667</v>
      </c>
      <c r="F50" s="683" t="s">
        <v>34</v>
      </c>
      <c r="G50" s="440">
        <v>86006.07772111111</v>
      </c>
      <c r="H50" s="440">
        <v>122260.99846153849</v>
      </c>
      <c r="I50" s="442">
        <v>146996.0777211111</v>
      </c>
    </row>
    <row r="51" spans="1:9" ht="18.75">
      <c r="A51" s="683" t="s">
        <v>725</v>
      </c>
      <c r="B51" s="440">
        <v>46200.60260722222</v>
      </c>
      <c r="C51" s="440"/>
      <c r="D51" s="442">
        <v>65460.60260722223</v>
      </c>
      <c r="F51" s="683" t="s">
        <v>28</v>
      </c>
      <c r="G51" s="440">
        <v>67766.10354944445</v>
      </c>
      <c r="H51" s="440">
        <v>113905.61538461539</v>
      </c>
      <c r="I51" s="442">
        <v>128756.10354944445</v>
      </c>
    </row>
    <row r="52" spans="1:9" ht="18.75">
      <c r="A52" s="809" t="s">
        <v>22</v>
      </c>
      <c r="B52" s="569"/>
      <c r="C52" s="569"/>
      <c r="D52" s="570"/>
      <c r="F52" s="683" t="s">
        <v>31</v>
      </c>
      <c r="G52" s="440">
        <v>71425.92120611112</v>
      </c>
      <c r="H52" s="440">
        <v>118430.72769230769</v>
      </c>
      <c r="I52" s="442">
        <v>132415.92120611112</v>
      </c>
    </row>
    <row r="53" spans="1:9" ht="18.75">
      <c r="A53" s="683" t="s">
        <v>726</v>
      </c>
      <c r="B53" s="440">
        <v>29314.392376111115</v>
      </c>
      <c r="C53" s="440">
        <v>36539.67692307692</v>
      </c>
      <c r="D53" s="442">
        <v>60611.89237611112</v>
      </c>
      <c r="F53" s="683" t="s">
        <v>35</v>
      </c>
      <c r="G53" s="440">
        <v>86775.83869333335</v>
      </c>
      <c r="H53" s="440">
        <v>121925.67692307693</v>
      </c>
      <c r="I53" s="442">
        <v>147765.83869333335</v>
      </c>
    </row>
    <row r="54" spans="1:9" ht="18.75">
      <c r="A54" s="683" t="s">
        <v>727</v>
      </c>
      <c r="B54" s="440">
        <v>29302.22094777778</v>
      </c>
      <c r="C54" s="440">
        <v>36539.67692307692</v>
      </c>
      <c r="D54" s="442">
        <v>60599.72094777778</v>
      </c>
      <c r="F54" s="683" t="s">
        <v>36</v>
      </c>
      <c r="G54" s="440">
        <v>90557.72932111111</v>
      </c>
      <c r="H54" s="440">
        <v>128925.94615384616</v>
      </c>
      <c r="I54" s="442">
        <v>151547.72932111114</v>
      </c>
    </row>
    <row r="55" spans="1:9" ht="18.75">
      <c r="A55" s="683" t="s">
        <v>20</v>
      </c>
      <c r="B55" s="440">
        <v>29107.984323333338</v>
      </c>
      <c r="C55" s="440">
        <v>36539.67692307692</v>
      </c>
      <c r="D55" s="442">
        <v>60405.48432333334</v>
      </c>
      <c r="F55" s="683" t="s">
        <v>735</v>
      </c>
      <c r="G55" s="440">
        <v>104180.69653055556</v>
      </c>
      <c r="H55" s="440" t="s">
        <v>299</v>
      </c>
      <c r="I55" s="442">
        <v>165170.69653055555</v>
      </c>
    </row>
    <row r="56" spans="1:9" ht="18.75">
      <c r="A56" s="683" t="s">
        <v>21</v>
      </c>
      <c r="B56" s="440">
        <v>30352.840156666673</v>
      </c>
      <c r="C56" s="440">
        <v>37836.846153846156</v>
      </c>
      <c r="D56" s="442">
        <v>61650.34015666667</v>
      </c>
      <c r="F56" s="683" t="s">
        <v>736</v>
      </c>
      <c r="G56" s="440">
        <v>110722.98558222223</v>
      </c>
      <c r="H56" s="440"/>
      <c r="I56" s="442">
        <v>171712.98558222223</v>
      </c>
    </row>
    <row r="57" spans="1:9" ht="18.75">
      <c r="A57" s="683" t="s">
        <v>728</v>
      </c>
      <c r="B57" s="440">
        <v>30897.13940777778</v>
      </c>
      <c r="C57" s="440">
        <v>37836.846153846156</v>
      </c>
      <c r="D57" s="442">
        <v>62194.63940777778</v>
      </c>
      <c r="F57" s="809" t="s">
        <v>40</v>
      </c>
      <c r="G57" s="569"/>
      <c r="H57" s="569"/>
      <c r="I57" s="570"/>
    </row>
    <row r="58" spans="1:9" ht="18.75">
      <c r="A58" s="683" t="s">
        <v>25</v>
      </c>
      <c r="B58" s="440">
        <v>34099.41240277778</v>
      </c>
      <c r="C58" s="440">
        <v>40788.4</v>
      </c>
      <c r="D58" s="442">
        <v>65396.91240277777</v>
      </c>
      <c r="F58" s="683" t="s">
        <v>37</v>
      </c>
      <c r="G58" s="440">
        <v>69016.54329666667</v>
      </c>
      <c r="H58" s="440" t="s">
        <v>299</v>
      </c>
      <c r="I58" s="442">
        <v>165316.54329666664</v>
      </c>
    </row>
    <row r="59" spans="1:9" ht="18.75">
      <c r="A59" s="683" t="s">
        <v>23</v>
      </c>
      <c r="B59" s="440">
        <v>36211.945265</v>
      </c>
      <c r="C59" s="440">
        <v>44084</v>
      </c>
      <c r="D59" s="442">
        <v>67509.445265</v>
      </c>
      <c r="F59" s="683" t="s">
        <v>33</v>
      </c>
      <c r="G59" s="440">
        <v>76120.25926777777</v>
      </c>
      <c r="H59" s="440">
        <v>119913.99461538464</v>
      </c>
      <c r="I59" s="442">
        <v>172420.25926777782</v>
      </c>
    </row>
    <row r="60" spans="1:9" ht="18.75">
      <c r="A60" s="683" t="s">
        <v>24</v>
      </c>
      <c r="B60" s="440">
        <v>37794.82812722222</v>
      </c>
      <c r="C60" s="440">
        <v>44084</v>
      </c>
      <c r="D60" s="442">
        <v>69092.32812722222</v>
      </c>
      <c r="F60" s="683" t="s">
        <v>34</v>
      </c>
      <c r="G60" s="440">
        <v>90821.07772111111</v>
      </c>
      <c r="H60" s="440">
        <v>123742.53692307694</v>
      </c>
      <c r="I60" s="442">
        <v>187121.0777211111</v>
      </c>
    </row>
    <row r="61" spans="1:9" ht="18.75">
      <c r="A61" s="683" t="s">
        <v>721</v>
      </c>
      <c r="B61" s="440">
        <v>33932.687499444444</v>
      </c>
      <c r="C61" s="440">
        <v>40788.4</v>
      </c>
      <c r="D61" s="442"/>
      <c r="F61" s="683" t="s">
        <v>38</v>
      </c>
      <c r="G61" s="440">
        <v>97279.38282944444</v>
      </c>
      <c r="H61" s="440">
        <v>130407.48461538462</v>
      </c>
      <c r="I61" s="442">
        <v>193579.38282944445</v>
      </c>
    </row>
    <row r="62" spans="1:9" ht="18.75">
      <c r="A62" s="683" t="s">
        <v>722</v>
      </c>
      <c r="B62" s="440">
        <v>36473.299244444446</v>
      </c>
      <c r="C62" s="440">
        <v>44084</v>
      </c>
      <c r="D62" s="442"/>
      <c r="F62" s="683" t="s">
        <v>737</v>
      </c>
      <c r="G62" s="440">
        <v>124214.4776711111</v>
      </c>
      <c r="H62" s="440" t="s">
        <v>299</v>
      </c>
      <c r="I62" s="442">
        <v>220514.47767111112</v>
      </c>
    </row>
    <row r="63" spans="1:9" ht="18.75">
      <c r="A63" s="683" t="s">
        <v>723</v>
      </c>
      <c r="B63" s="440">
        <v>38959.50178666667</v>
      </c>
      <c r="C63" s="440">
        <v>44084</v>
      </c>
      <c r="D63" s="442"/>
      <c r="F63" s="683" t="s">
        <v>738</v>
      </c>
      <c r="G63" s="440">
        <v>135401.09756166665</v>
      </c>
      <c r="H63" s="440" t="s">
        <v>299</v>
      </c>
      <c r="I63" s="442">
        <v>231701.09756166668</v>
      </c>
    </row>
    <row r="64" spans="1:9" ht="19.5" thickBot="1">
      <c r="A64" s="683" t="s">
        <v>724</v>
      </c>
      <c r="B64" s="440">
        <v>41399.64213666667</v>
      </c>
      <c r="C64" s="440"/>
      <c r="D64" s="442"/>
      <c r="F64" s="823" t="s">
        <v>39</v>
      </c>
      <c r="G64" s="457">
        <v>159638.3676388889</v>
      </c>
      <c r="H64" s="457" t="s">
        <v>299</v>
      </c>
      <c r="I64" s="459">
        <v>255938.3676388889</v>
      </c>
    </row>
    <row r="65" spans="1:4" ht="18.75">
      <c r="A65" s="683" t="s">
        <v>725</v>
      </c>
      <c r="B65" s="440">
        <v>50213.10260722222</v>
      </c>
      <c r="C65" s="440"/>
      <c r="D65" s="442"/>
    </row>
    <row r="66" spans="1:4" ht="18.75">
      <c r="A66" s="809" t="s">
        <v>26</v>
      </c>
      <c r="B66" s="569"/>
      <c r="C66" s="569"/>
      <c r="D66" s="570"/>
    </row>
    <row r="67" spans="1:4" ht="18.75">
      <c r="A67" s="683" t="s">
        <v>25</v>
      </c>
      <c r="B67" s="440">
        <v>31691.912402777776</v>
      </c>
      <c r="C67" s="440">
        <v>45233.01538461539</v>
      </c>
      <c r="D67" s="442">
        <v>68606.91240277777</v>
      </c>
    </row>
    <row r="68" spans="1:4" ht="18.75">
      <c r="A68" s="683" t="s">
        <v>23</v>
      </c>
      <c r="B68" s="440">
        <v>33804.445265</v>
      </c>
      <c r="C68" s="440">
        <v>48528.61538461539</v>
      </c>
      <c r="D68" s="442">
        <v>70719.44526500002</v>
      </c>
    </row>
    <row r="69" spans="1:4" ht="18.75">
      <c r="A69" s="683" t="s">
        <v>27</v>
      </c>
      <c r="B69" s="440">
        <v>39654.800983333334</v>
      </c>
      <c r="C69" s="440">
        <v>51669.47692307692</v>
      </c>
      <c r="D69" s="442">
        <v>76569.80098333335</v>
      </c>
    </row>
    <row r="70" spans="1:4" ht="19.5" thickBot="1">
      <c r="A70" s="823" t="s">
        <v>28</v>
      </c>
      <c r="B70" s="457">
        <v>45296.103549444444</v>
      </c>
      <c r="C70" s="457">
        <v>84274.84615384617</v>
      </c>
      <c r="D70" s="459">
        <v>82211.10354944445</v>
      </c>
    </row>
  </sheetData>
  <sheetProtection/>
  <mergeCells count="14">
    <mergeCell ref="A1:I3"/>
    <mergeCell ref="A4:D4"/>
    <mergeCell ref="I5:I6"/>
    <mergeCell ref="C5:D5"/>
    <mergeCell ref="A5:B5"/>
    <mergeCell ref="H5:H6"/>
    <mergeCell ref="F5:G5"/>
    <mergeCell ref="A29:A30"/>
    <mergeCell ref="A28:I28"/>
    <mergeCell ref="G30:H30"/>
    <mergeCell ref="F29:F30"/>
    <mergeCell ref="G29:I29"/>
    <mergeCell ref="B29:D29"/>
    <mergeCell ref="B30:C30"/>
  </mergeCells>
  <printOptions horizontalCentered="1"/>
  <pageMargins left="0.2755905511811024" right="0" top="0.2755905511811024" bottom="0.3937007874015748" header="0.1968503937007874" footer="0.1968503937007874"/>
  <pageSetup fitToHeight="0" horizontalDpi="600" verticalDpi="600" orientation="portrait" paperSize="9" scale="73" r:id="rId2"/>
  <rowBreaks count="1" manualBreakCount="1">
    <brk id="58" max="8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13">
      <selection activeCell="L20" sqref="L20"/>
    </sheetView>
  </sheetViews>
  <sheetFormatPr defaultColWidth="9.00390625" defaultRowHeight="16.5" customHeight="1"/>
  <cols>
    <col min="1" max="1" width="25.125" style="58" customWidth="1"/>
    <col min="2" max="2" width="16.875" style="58" customWidth="1"/>
    <col min="3" max="3" width="11.875" style="58" customWidth="1"/>
    <col min="4" max="4" width="11.25390625" style="58" customWidth="1"/>
    <col min="5" max="5" width="11.625" style="58" customWidth="1"/>
    <col min="6" max="6" width="12.625" style="58" customWidth="1"/>
    <col min="7" max="7" width="11.625" style="58" customWidth="1"/>
    <col min="8" max="8" width="10.125" style="58" customWidth="1"/>
    <col min="9" max="9" width="11.875" style="58" customWidth="1"/>
    <col min="10" max="16384" width="9.125" style="58" customWidth="1"/>
  </cols>
  <sheetData>
    <row r="1" spans="1:9" ht="16.5" customHeight="1">
      <c r="A1" s="233" t="s">
        <v>805</v>
      </c>
      <c r="B1" s="234"/>
      <c r="C1" s="234"/>
      <c r="D1" s="234"/>
      <c r="E1" s="234"/>
      <c r="F1" s="234"/>
      <c r="G1" s="234"/>
      <c r="H1" s="234"/>
      <c r="I1" s="235"/>
    </row>
    <row r="2" spans="1:9" ht="16.5" customHeight="1">
      <c r="A2" s="236"/>
      <c r="B2" s="237"/>
      <c r="C2" s="237"/>
      <c r="D2" s="237"/>
      <c r="E2" s="237"/>
      <c r="F2" s="237"/>
      <c r="G2" s="237"/>
      <c r="H2" s="237"/>
      <c r="I2" s="238"/>
    </row>
    <row r="3" spans="1:9" ht="16.5" customHeight="1" thickBot="1">
      <c r="A3" s="239"/>
      <c r="B3" s="240"/>
      <c r="C3" s="240"/>
      <c r="D3" s="240"/>
      <c r="E3" s="240"/>
      <c r="F3" s="240"/>
      <c r="G3" s="240"/>
      <c r="H3" s="240"/>
      <c r="I3" s="241"/>
    </row>
    <row r="4" spans="1:9" ht="16.5" customHeight="1">
      <c r="A4" s="828" t="s">
        <v>215</v>
      </c>
      <c r="B4" s="829"/>
      <c r="C4" s="829"/>
      <c r="D4" s="829"/>
      <c r="E4" s="829"/>
      <c r="F4" s="829"/>
      <c r="G4" s="829"/>
      <c r="H4" s="829"/>
      <c r="I4" s="830"/>
    </row>
    <row r="5" spans="1:9" ht="16.5" customHeight="1">
      <c r="A5" s="831"/>
      <c r="B5" s="225"/>
      <c r="C5" s="225"/>
      <c r="D5" s="225"/>
      <c r="E5" s="225"/>
      <c r="F5" s="225"/>
      <c r="G5" s="225"/>
      <c r="H5" s="225"/>
      <c r="I5" s="226"/>
    </row>
    <row r="6" spans="1:9" ht="16.5" customHeight="1" thickBot="1">
      <c r="A6" s="832"/>
      <c r="B6" s="833"/>
      <c r="C6" s="833"/>
      <c r="D6" s="833"/>
      <c r="E6" s="833"/>
      <c r="F6" s="833"/>
      <c r="G6" s="833"/>
      <c r="H6" s="833"/>
      <c r="I6" s="834"/>
    </row>
    <row r="7" spans="1:9" ht="16.5" customHeight="1">
      <c r="A7" s="835" t="s">
        <v>181</v>
      </c>
      <c r="B7" s="836" t="s">
        <v>594</v>
      </c>
      <c r="C7" s="837"/>
      <c r="D7" s="838" t="s">
        <v>177</v>
      </c>
      <c r="E7" s="838" t="s">
        <v>178</v>
      </c>
      <c r="F7" s="838" t="s">
        <v>816</v>
      </c>
      <c r="G7" s="838" t="s">
        <v>179</v>
      </c>
      <c r="H7" s="839" t="s">
        <v>180</v>
      </c>
      <c r="I7" s="840"/>
    </row>
    <row r="8" spans="1:9" ht="21" customHeight="1">
      <c r="A8" s="835"/>
      <c r="B8" s="841"/>
      <c r="C8" s="842"/>
      <c r="D8" s="838"/>
      <c r="E8" s="838"/>
      <c r="F8" s="838"/>
      <c r="G8" s="838"/>
      <c r="H8" s="839"/>
      <c r="I8" s="840"/>
    </row>
    <row r="9" spans="1:9" ht="15.75" customHeight="1">
      <c r="A9" s="835"/>
      <c r="B9" s="841"/>
      <c r="C9" s="842"/>
      <c r="D9" s="843"/>
      <c r="E9" s="843"/>
      <c r="F9" s="838"/>
      <c r="G9" s="843"/>
      <c r="H9" s="844"/>
      <c r="I9" s="845"/>
    </row>
    <row r="10" spans="1:9" ht="36.75" customHeight="1" thickBot="1">
      <c r="A10" s="835"/>
      <c r="B10" s="846"/>
      <c r="C10" s="847"/>
      <c r="D10" s="848" t="s">
        <v>182</v>
      </c>
      <c r="E10" s="848" t="s">
        <v>183</v>
      </c>
      <c r="F10" s="838"/>
      <c r="G10" s="848" t="s">
        <v>184</v>
      </c>
      <c r="H10" s="848" t="s">
        <v>716</v>
      </c>
      <c r="I10" s="849" t="s">
        <v>185</v>
      </c>
    </row>
    <row r="11" spans="1:9" ht="16.5" customHeight="1">
      <c r="A11" s="850" t="s">
        <v>123</v>
      </c>
      <c r="B11" s="851">
        <f>4795*1.07</f>
        <v>5130.650000000001</v>
      </c>
      <c r="C11" s="852">
        <v>2774.51</v>
      </c>
      <c r="D11" s="853">
        <v>2300</v>
      </c>
      <c r="E11" s="854">
        <v>0.082</v>
      </c>
      <c r="F11" s="853">
        <v>250</v>
      </c>
      <c r="G11" s="853">
        <v>310</v>
      </c>
      <c r="H11" s="855" t="s">
        <v>131</v>
      </c>
      <c r="I11" s="856">
        <v>2540</v>
      </c>
    </row>
    <row r="12" spans="1:9" ht="16.5" customHeight="1" thickBot="1">
      <c r="A12" s="857"/>
      <c r="B12" s="858"/>
      <c r="C12" s="859"/>
      <c r="D12" s="860"/>
      <c r="E12" s="861"/>
      <c r="F12" s="860"/>
      <c r="G12" s="860"/>
      <c r="H12" s="862" t="s">
        <v>130</v>
      </c>
      <c r="I12" s="863">
        <v>2650</v>
      </c>
    </row>
    <row r="13" spans="1:9" ht="16.5" customHeight="1">
      <c r="A13" s="850" t="s">
        <v>124</v>
      </c>
      <c r="B13" s="851">
        <f>4800*1.07</f>
        <v>5136</v>
      </c>
      <c r="C13" s="852">
        <v>2779.86</v>
      </c>
      <c r="D13" s="853">
        <v>2300</v>
      </c>
      <c r="E13" s="854">
        <v>0.082</v>
      </c>
      <c r="F13" s="853">
        <v>320</v>
      </c>
      <c r="G13" s="853">
        <v>310</v>
      </c>
      <c r="H13" s="855" t="s">
        <v>131</v>
      </c>
      <c r="I13" s="856">
        <v>2540</v>
      </c>
    </row>
    <row r="14" spans="1:9" ht="16.5" customHeight="1" thickBot="1">
      <c r="A14" s="864"/>
      <c r="B14" s="865"/>
      <c r="C14" s="866"/>
      <c r="D14" s="867"/>
      <c r="E14" s="868"/>
      <c r="F14" s="867"/>
      <c r="G14" s="867"/>
      <c r="H14" s="137" t="s">
        <v>130</v>
      </c>
      <c r="I14" s="869">
        <v>2650</v>
      </c>
    </row>
    <row r="15" spans="1:9" ht="16.5" customHeight="1">
      <c r="A15" s="850" t="s">
        <v>125</v>
      </c>
      <c r="B15" s="851">
        <f>5565*1.07</f>
        <v>5954.55</v>
      </c>
      <c r="C15" s="852">
        <v>3222.84</v>
      </c>
      <c r="D15" s="853">
        <v>2700</v>
      </c>
      <c r="E15" s="854">
        <v>0.085</v>
      </c>
      <c r="F15" s="853">
        <v>700</v>
      </c>
      <c r="G15" s="853">
        <v>420</v>
      </c>
      <c r="H15" s="855" t="s">
        <v>131</v>
      </c>
      <c r="I15" s="856">
        <v>2540</v>
      </c>
    </row>
    <row r="16" spans="1:9" ht="16.5" customHeight="1" thickBot="1">
      <c r="A16" s="864"/>
      <c r="B16" s="865"/>
      <c r="C16" s="866"/>
      <c r="D16" s="867"/>
      <c r="E16" s="868"/>
      <c r="F16" s="867"/>
      <c r="G16" s="867"/>
      <c r="H16" s="137" t="s">
        <v>130</v>
      </c>
      <c r="I16" s="869">
        <v>2650</v>
      </c>
    </row>
    <row r="17" spans="1:9" ht="16.5" customHeight="1">
      <c r="A17" s="850" t="s">
        <v>126</v>
      </c>
      <c r="B17" s="851">
        <f>6245*1.07</f>
        <v>6682.150000000001</v>
      </c>
      <c r="C17" s="852">
        <v>3614.46</v>
      </c>
      <c r="D17" s="853">
        <v>2650</v>
      </c>
      <c r="E17" s="854" t="s">
        <v>490</v>
      </c>
      <c r="F17" s="853">
        <v>950</v>
      </c>
      <c r="G17" s="853">
        <v>500</v>
      </c>
      <c r="H17" s="855" t="s">
        <v>132</v>
      </c>
      <c r="I17" s="856">
        <v>2620</v>
      </c>
    </row>
    <row r="18" spans="1:9" ht="16.5" customHeight="1" thickBot="1">
      <c r="A18" s="864"/>
      <c r="B18" s="865"/>
      <c r="C18" s="866"/>
      <c r="D18" s="867"/>
      <c r="E18" s="868"/>
      <c r="F18" s="867"/>
      <c r="G18" s="867"/>
      <c r="H18" s="137" t="s">
        <v>133</v>
      </c>
      <c r="I18" s="869">
        <v>2700</v>
      </c>
    </row>
    <row r="19" spans="1:9" ht="16.5" customHeight="1">
      <c r="A19" s="870" t="s">
        <v>127</v>
      </c>
      <c r="B19" s="871">
        <f>6725*1.07</f>
        <v>7195.75</v>
      </c>
      <c r="C19" s="872">
        <v>3891.59</v>
      </c>
      <c r="D19" s="873">
        <v>2650</v>
      </c>
      <c r="E19" s="874">
        <v>0.135</v>
      </c>
      <c r="F19" s="873">
        <v>950</v>
      </c>
      <c r="G19" s="873">
        <v>500</v>
      </c>
      <c r="H19" s="875" t="s">
        <v>132</v>
      </c>
      <c r="I19" s="876">
        <v>2620</v>
      </c>
    </row>
    <row r="20" spans="1:9" ht="16.5" customHeight="1" thickBot="1">
      <c r="A20" s="877"/>
      <c r="B20" s="858"/>
      <c r="C20" s="859"/>
      <c r="D20" s="873"/>
      <c r="E20" s="874"/>
      <c r="F20" s="873"/>
      <c r="G20" s="873"/>
      <c r="H20" s="862" t="s">
        <v>133</v>
      </c>
      <c r="I20" s="863">
        <v>2700</v>
      </c>
    </row>
    <row r="21" spans="1:9" ht="16.5" customHeight="1">
      <c r="A21" s="850" t="s">
        <v>128</v>
      </c>
      <c r="B21" s="851">
        <f>9810*1.07</f>
        <v>10496.7</v>
      </c>
      <c r="C21" s="852">
        <v>5679.56</v>
      </c>
      <c r="D21" s="853">
        <v>2700</v>
      </c>
      <c r="E21" s="854">
        <v>0.225</v>
      </c>
      <c r="F21" s="853">
        <v>1800</v>
      </c>
      <c r="G21" s="853">
        <v>700</v>
      </c>
      <c r="H21" s="855" t="s">
        <v>132</v>
      </c>
      <c r="I21" s="856">
        <v>2620</v>
      </c>
    </row>
    <row r="22" spans="1:9" ht="16.5" customHeight="1" thickBot="1">
      <c r="A22" s="864"/>
      <c r="B22" s="865"/>
      <c r="C22" s="866"/>
      <c r="D22" s="867"/>
      <c r="E22" s="868"/>
      <c r="F22" s="867"/>
      <c r="G22" s="867"/>
      <c r="H22" s="137" t="s">
        <v>133</v>
      </c>
      <c r="I22" s="869">
        <v>2700</v>
      </c>
    </row>
    <row r="23" spans="1:9" ht="16.5" customHeight="1">
      <c r="A23" s="870" t="s">
        <v>129</v>
      </c>
      <c r="B23" s="871">
        <f>22285*1.07</f>
        <v>23844.95</v>
      </c>
      <c r="C23" s="872">
        <v>12900.990000000002</v>
      </c>
      <c r="D23" s="873">
        <v>1400</v>
      </c>
      <c r="E23" s="874" t="s">
        <v>489</v>
      </c>
      <c r="F23" s="873">
        <v>2500</v>
      </c>
      <c r="G23" s="873">
        <v>550</v>
      </c>
      <c r="H23" s="875" t="s">
        <v>132</v>
      </c>
      <c r="I23" s="876">
        <v>2620</v>
      </c>
    </row>
    <row r="24" spans="1:9" ht="16.5" customHeight="1" thickBot="1">
      <c r="A24" s="878"/>
      <c r="B24" s="865"/>
      <c r="C24" s="866"/>
      <c r="D24" s="879"/>
      <c r="E24" s="880"/>
      <c r="F24" s="879"/>
      <c r="G24" s="879"/>
      <c r="H24" s="137" t="s">
        <v>133</v>
      </c>
      <c r="I24" s="869">
        <v>2700</v>
      </c>
    </row>
    <row r="25" spans="1:9" ht="16.5" customHeight="1">
      <c r="A25" s="881"/>
      <c r="B25" s="882"/>
      <c r="C25" s="882"/>
      <c r="D25" s="883"/>
      <c r="E25" s="884"/>
      <c r="F25" s="690"/>
      <c r="G25" s="690"/>
      <c r="H25" s="690"/>
      <c r="I25" s="690"/>
    </row>
    <row r="26" spans="1:9" ht="16.5" customHeight="1">
      <c r="A26" s="881"/>
      <c r="B26" s="882"/>
      <c r="C26" s="882"/>
      <c r="D26" s="883"/>
      <c r="E26" s="884"/>
      <c r="F26" s="690"/>
      <c r="G26" s="690"/>
      <c r="H26" s="690"/>
      <c r="I26" s="690"/>
    </row>
    <row r="27" ht="16.5" customHeight="1" thickBot="1"/>
    <row r="28" spans="1:7" ht="16.5" customHeight="1">
      <c r="A28" s="375" t="s">
        <v>213</v>
      </c>
      <c r="B28" s="376"/>
      <c r="C28" s="376"/>
      <c r="D28" s="376"/>
      <c r="E28" s="376"/>
      <c r="F28" s="376"/>
      <c r="G28" s="895"/>
    </row>
    <row r="29" spans="1:7" ht="16.5" customHeight="1" thickBot="1">
      <c r="A29" s="377"/>
      <c r="B29" s="378"/>
      <c r="C29" s="378"/>
      <c r="D29" s="378"/>
      <c r="E29" s="378"/>
      <c r="F29" s="378"/>
      <c r="G29" s="896"/>
    </row>
    <row r="30" spans="1:7" ht="16.5" customHeight="1">
      <c r="A30" s="379" t="s">
        <v>186</v>
      </c>
      <c r="B30" s="60" t="s">
        <v>179</v>
      </c>
      <c r="C30" s="60" t="s">
        <v>178</v>
      </c>
      <c r="D30" s="372" t="s">
        <v>134</v>
      </c>
      <c r="E30" s="374" t="s">
        <v>135</v>
      </c>
      <c r="F30" s="369" t="s">
        <v>816</v>
      </c>
      <c r="G30" s="61" t="s">
        <v>187</v>
      </c>
    </row>
    <row r="31" spans="1:7" ht="16.5" customHeight="1" thickBot="1">
      <c r="A31" s="380"/>
      <c r="B31" s="62" t="s">
        <v>184</v>
      </c>
      <c r="C31" s="62" t="s">
        <v>188</v>
      </c>
      <c r="D31" s="373"/>
      <c r="E31" s="371"/>
      <c r="F31" s="370"/>
      <c r="G31" s="63" t="s">
        <v>189</v>
      </c>
    </row>
    <row r="32" spans="1:7" ht="16.5" customHeight="1">
      <c r="A32" s="885" t="s">
        <v>190</v>
      </c>
      <c r="B32" s="886">
        <v>250</v>
      </c>
      <c r="C32" s="887">
        <v>0.33</v>
      </c>
      <c r="D32" s="875">
        <v>0.33</v>
      </c>
      <c r="E32" s="886">
        <v>1280</v>
      </c>
      <c r="F32" s="886">
        <v>1200</v>
      </c>
      <c r="G32" s="893">
        <v>18096.91</v>
      </c>
    </row>
    <row r="33" spans="1:7" ht="16.5" customHeight="1">
      <c r="A33" s="888" t="s">
        <v>191</v>
      </c>
      <c r="B33" s="806">
        <v>250</v>
      </c>
      <c r="C33" s="889">
        <v>0.33</v>
      </c>
      <c r="D33" s="100">
        <v>0.33</v>
      </c>
      <c r="E33" s="806">
        <v>1270</v>
      </c>
      <c r="F33" s="806">
        <v>1200</v>
      </c>
      <c r="G33" s="893">
        <v>17954.600000000002</v>
      </c>
    </row>
    <row r="34" spans="1:7" ht="16.5" customHeight="1">
      <c r="A34" s="888" t="s">
        <v>192</v>
      </c>
      <c r="B34" s="806">
        <v>300</v>
      </c>
      <c r="C34" s="889">
        <v>0.51</v>
      </c>
      <c r="D34" s="100">
        <v>0.51</v>
      </c>
      <c r="E34" s="806">
        <v>1320</v>
      </c>
      <c r="F34" s="806">
        <v>1600</v>
      </c>
      <c r="G34" s="893">
        <v>20816.850000000002</v>
      </c>
    </row>
    <row r="35" spans="1:7" ht="16.5" customHeight="1">
      <c r="A35" s="888" t="s">
        <v>193</v>
      </c>
      <c r="B35" s="806">
        <v>310</v>
      </c>
      <c r="C35" s="889">
        <v>0.49</v>
      </c>
      <c r="D35" s="100">
        <v>0.49</v>
      </c>
      <c r="E35" s="806">
        <v>1300</v>
      </c>
      <c r="F35" s="806">
        <v>1800</v>
      </c>
      <c r="G35" s="893">
        <v>20581.45</v>
      </c>
    </row>
    <row r="36" spans="1:7" ht="16.5" customHeight="1">
      <c r="A36" s="888" t="s">
        <v>194</v>
      </c>
      <c r="B36" s="806">
        <v>110</v>
      </c>
      <c r="C36" s="889">
        <v>0.265</v>
      </c>
      <c r="D36" s="100">
        <v>0.27</v>
      </c>
      <c r="E36" s="806">
        <v>900</v>
      </c>
      <c r="F36" s="806">
        <v>1350</v>
      </c>
      <c r="G36" s="893">
        <v>20838.25</v>
      </c>
    </row>
    <row r="37" spans="1:7" ht="16.5" customHeight="1">
      <c r="A37" s="888" t="s">
        <v>195</v>
      </c>
      <c r="B37" s="806">
        <v>120</v>
      </c>
      <c r="C37" s="889">
        <v>0.3</v>
      </c>
      <c r="D37" s="100">
        <v>0.3</v>
      </c>
      <c r="E37" s="806">
        <v>930</v>
      </c>
      <c r="F37" s="806">
        <v>1500</v>
      </c>
      <c r="G37" s="893">
        <v>20581.45</v>
      </c>
    </row>
    <row r="38" spans="1:7" ht="16.5" customHeight="1">
      <c r="A38" s="888" t="s">
        <v>196</v>
      </c>
      <c r="B38" s="806">
        <v>390</v>
      </c>
      <c r="C38" s="889">
        <v>0.9</v>
      </c>
      <c r="D38" s="100">
        <v>0.9</v>
      </c>
      <c r="E38" s="806">
        <v>1330</v>
      </c>
      <c r="F38" s="806">
        <v>2500</v>
      </c>
      <c r="G38" s="893">
        <v>24993.06</v>
      </c>
    </row>
    <row r="39" spans="1:7" ht="16.5" customHeight="1">
      <c r="A39" s="888" t="s">
        <v>197</v>
      </c>
      <c r="B39" s="806">
        <v>410</v>
      </c>
      <c r="C39" s="889">
        <v>0.87</v>
      </c>
      <c r="D39" s="100">
        <v>0.87</v>
      </c>
      <c r="E39" s="806">
        <v>1400</v>
      </c>
      <c r="F39" s="806">
        <v>2450</v>
      </c>
      <c r="G39" s="893">
        <v>24615.350000000002</v>
      </c>
    </row>
    <row r="40" spans="1:7" ht="16.5" customHeight="1">
      <c r="A40" s="888" t="s">
        <v>198</v>
      </c>
      <c r="B40" s="806">
        <v>125</v>
      </c>
      <c r="C40" s="889">
        <v>0.32</v>
      </c>
      <c r="D40" s="100">
        <v>0.32</v>
      </c>
      <c r="E40" s="806">
        <v>890</v>
      </c>
      <c r="F40" s="806">
        <v>1420</v>
      </c>
      <c r="G40" s="893">
        <v>24878.57</v>
      </c>
    </row>
    <row r="41" spans="1:7" ht="16.5" customHeight="1">
      <c r="A41" s="888" t="s">
        <v>199</v>
      </c>
      <c r="B41" s="806">
        <v>140</v>
      </c>
      <c r="C41" s="889">
        <v>0.32</v>
      </c>
      <c r="D41" s="100">
        <v>0.32</v>
      </c>
      <c r="E41" s="806">
        <v>910</v>
      </c>
      <c r="F41" s="806">
        <v>1590</v>
      </c>
      <c r="G41" s="893">
        <v>24615.350000000002</v>
      </c>
    </row>
    <row r="42" spans="1:7" ht="16.5" customHeight="1">
      <c r="A42" s="888" t="s">
        <v>200</v>
      </c>
      <c r="B42" s="806">
        <v>420</v>
      </c>
      <c r="C42" s="889">
        <v>1.6</v>
      </c>
      <c r="D42" s="100">
        <v>1.6</v>
      </c>
      <c r="E42" s="806">
        <v>1360</v>
      </c>
      <c r="F42" s="806">
        <v>2700</v>
      </c>
      <c r="G42" s="893">
        <v>35219.05</v>
      </c>
    </row>
    <row r="43" spans="1:7" ht="16.5" customHeight="1">
      <c r="A43" s="888" t="s">
        <v>201</v>
      </c>
      <c r="B43" s="806">
        <v>450</v>
      </c>
      <c r="C43" s="889">
        <v>1.7</v>
      </c>
      <c r="D43" s="100">
        <v>1.7</v>
      </c>
      <c r="E43" s="806">
        <v>1360</v>
      </c>
      <c r="F43" s="806">
        <v>3500</v>
      </c>
      <c r="G43" s="893">
        <v>34706.520000000004</v>
      </c>
    </row>
    <row r="44" spans="1:7" ht="16.5" customHeight="1">
      <c r="A44" s="888" t="s">
        <v>202</v>
      </c>
      <c r="B44" s="806">
        <v>230</v>
      </c>
      <c r="C44" s="889">
        <v>0.45</v>
      </c>
      <c r="D44" s="100">
        <v>0.45</v>
      </c>
      <c r="E44" s="806">
        <v>900</v>
      </c>
      <c r="F44" s="806">
        <v>2470</v>
      </c>
      <c r="G44" s="893">
        <v>34941.920000000006</v>
      </c>
    </row>
    <row r="45" spans="1:7" ht="16.5" customHeight="1">
      <c r="A45" s="888" t="s">
        <v>203</v>
      </c>
      <c r="B45" s="806">
        <v>230</v>
      </c>
      <c r="C45" s="889">
        <v>0.45</v>
      </c>
      <c r="D45" s="100">
        <v>0.45</v>
      </c>
      <c r="E45" s="806">
        <v>900</v>
      </c>
      <c r="F45" s="806">
        <v>2470</v>
      </c>
      <c r="G45" s="893">
        <v>34706.520000000004</v>
      </c>
    </row>
    <row r="46" spans="1:7" ht="16.5" customHeight="1">
      <c r="A46" s="888" t="s">
        <v>204</v>
      </c>
      <c r="B46" s="806">
        <v>610</v>
      </c>
      <c r="C46" s="889">
        <v>2.3</v>
      </c>
      <c r="D46" s="100">
        <v>2.3</v>
      </c>
      <c r="E46" s="806">
        <v>1360</v>
      </c>
      <c r="F46" s="806">
        <v>4300</v>
      </c>
      <c r="G46" s="893">
        <v>46496.850000000006</v>
      </c>
    </row>
    <row r="47" spans="1:7" ht="16.5" customHeight="1">
      <c r="A47" s="888" t="s">
        <v>205</v>
      </c>
      <c r="B47" s="806">
        <v>620</v>
      </c>
      <c r="C47" s="889">
        <v>2.2</v>
      </c>
      <c r="D47" s="100">
        <v>2.2</v>
      </c>
      <c r="E47" s="806">
        <v>1360</v>
      </c>
      <c r="F47" s="806">
        <v>4200</v>
      </c>
      <c r="G47" s="893">
        <v>45748.920000000006</v>
      </c>
    </row>
    <row r="48" spans="1:7" ht="16.5" customHeight="1">
      <c r="A48" s="888" t="s">
        <v>206</v>
      </c>
      <c r="B48" s="806">
        <v>260</v>
      </c>
      <c r="C48" s="889">
        <v>0.72</v>
      </c>
      <c r="D48" s="100">
        <v>0.72</v>
      </c>
      <c r="E48" s="806">
        <v>870</v>
      </c>
      <c r="F48" s="806">
        <v>2900</v>
      </c>
      <c r="G48" s="893">
        <v>41035.57</v>
      </c>
    </row>
    <row r="49" spans="1:7" ht="16.5" customHeight="1">
      <c r="A49" s="888" t="s">
        <v>207</v>
      </c>
      <c r="B49" s="806">
        <v>260</v>
      </c>
      <c r="C49" s="889">
        <v>0.78</v>
      </c>
      <c r="D49" s="100">
        <v>0.78</v>
      </c>
      <c r="E49" s="806">
        <v>840</v>
      </c>
      <c r="F49" s="806">
        <v>3500</v>
      </c>
      <c r="G49" s="893">
        <v>40715.64</v>
      </c>
    </row>
    <row r="50" spans="1:7" ht="16.5" customHeight="1">
      <c r="A50" s="888" t="s">
        <v>208</v>
      </c>
      <c r="B50" s="806">
        <v>790</v>
      </c>
      <c r="C50" s="889">
        <v>3.5</v>
      </c>
      <c r="D50" s="100">
        <v>3.5</v>
      </c>
      <c r="E50" s="806">
        <v>1340</v>
      </c>
      <c r="F50" s="806">
        <v>5600</v>
      </c>
      <c r="G50" s="893">
        <v>53281.72</v>
      </c>
    </row>
    <row r="51" spans="1:7" ht="16.5" customHeight="1">
      <c r="A51" s="888" t="s">
        <v>209</v>
      </c>
      <c r="B51" s="806">
        <v>300</v>
      </c>
      <c r="C51" s="889">
        <v>1.15</v>
      </c>
      <c r="D51" s="100">
        <v>1.15</v>
      </c>
      <c r="E51" s="806">
        <v>810</v>
      </c>
      <c r="F51" s="806">
        <v>4500</v>
      </c>
      <c r="G51" s="893">
        <v>45089.8</v>
      </c>
    </row>
    <row r="52" spans="1:7" ht="16.5" customHeight="1">
      <c r="A52" s="888" t="s">
        <v>210</v>
      </c>
      <c r="B52" s="806">
        <v>1000</v>
      </c>
      <c r="C52" s="889">
        <v>4.8</v>
      </c>
      <c r="D52" s="100">
        <v>4.8</v>
      </c>
      <c r="E52" s="806">
        <v>1400</v>
      </c>
      <c r="F52" s="806">
        <v>6500</v>
      </c>
      <c r="G52" s="893">
        <v>96755.82</v>
      </c>
    </row>
    <row r="53" spans="1:7" ht="16.5" customHeight="1">
      <c r="A53" s="888" t="s">
        <v>211</v>
      </c>
      <c r="B53" s="806">
        <v>430</v>
      </c>
      <c r="C53" s="889">
        <v>2.8</v>
      </c>
      <c r="D53" s="100">
        <v>2.8</v>
      </c>
      <c r="E53" s="806">
        <v>870</v>
      </c>
      <c r="F53" s="806">
        <v>6900</v>
      </c>
      <c r="G53" s="893">
        <v>86846.55</v>
      </c>
    </row>
    <row r="54" spans="1:7" ht="16.5" customHeight="1" thickBot="1">
      <c r="A54" s="890" t="s">
        <v>212</v>
      </c>
      <c r="B54" s="808">
        <v>650</v>
      </c>
      <c r="C54" s="891">
        <v>1.8</v>
      </c>
      <c r="D54" s="137">
        <v>1.8</v>
      </c>
      <c r="E54" s="808">
        <v>1000</v>
      </c>
      <c r="F54" s="808">
        <v>8890</v>
      </c>
      <c r="G54" s="894">
        <v>103688.35</v>
      </c>
    </row>
    <row r="55" spans="1:6" ht="16.5" customHeight="1">
      <c r="A55" s="881"/>
      <c r="B55" s="883"/>
      <c r="C55" s="884"/>
      <c r="D55" s="883"/>
      <c r="E55" s="883"/>
      <c r="F55" s="892"/>
    </row>
  </sheetData>
  <sheetProtection/>
  <mergeCells count="56">
    <mergeCell ref="G23:G24"/>
    <mergeCell ref="D30:D31"/>
    <mergeCell ref="E30:E31"/>
    <mergeCell ref="A28:G29"/>
    <mergeCell ref="B23:B24"/>
    <mergeCell ref="D23:D24"/>
    <mergeCell ref="E23:E24"/>
    <mergeCell ref="F23:F24"/>
    <mergeCell ref="A23:A24"/>
    <mergeCell ref="A30:A31"/>
    <mergeCell ref="F19:F20"/>
    <mergeCell ref="G19:G20"/>
    <mergeCell ref="B21:B22"/>
    <mergeCell ref="D21:D22"/>
    <mergeCell ref="E21:E22"/>
    <mergeCell ref="F21:F22"/>
    <mergeCell ref="G21:G22"/>
    <mergeCell ref="B19:B20"/>
    <mergeCell ref="D19:D20"/>
    <mergeCell ref="E19:E20"/>
    <mergeCell ref="F15:F16"/>
    <mergeCell ref="G15:G16"/>
    <mergeCell ref="B17:B18"/>
    <mergeCell ref="D17:D18"/>
    <mergeCell ref="E17:E18"/>
    <mergeCell ref="F17:F18"/>
    <mergeCell ref="G17:G18"/>
    <mergeCell ref="B15:B16"/>
    <mergeCell ref="D15:D16"/>
    <mergeCell ref="E15:E16"/>
    <mergeCell ref="F11:F12"/>
    <mergeCell ref="G11:G12"/>
    <mergeCell ref="B13:B14"/>
    <mergeCell ref="D13:D14"/>
    <mergeCell ref="F13:F14"/>
    <mergeCell ref="E13:E14"/>
    <mergeCell ref="G13:G14"/>
    <mergeCell ref="B11:B12"/>
    <mergeCell ref="D11:D12"/>
    <mergeCell ref="E11:E12"/>
    <mergeCell ref="A11:A12"/>
    <mergeCell ref="A13:A14"/>
    <mergeCell ref="F30:F31"/>
    <mergeCell ref="F7:F10"/>
    <mergeCell ref="D7:D9"/>
    <mergeCell ref="E7:E9"/>
    <mergeCell ref="A15:A16"/>
    <mergeCell ref="A17:A18"/>
    <mergeCell ref="A19:A20"/>
    <mergeCell ref="A21:A22"/>
    <mergeCell ref="A4:I6"/>
    <mergeCell ref="G7:G9"/>
    <mergeCell ref="H7:I9"/>
    <mergeCell ref="A7:A10"/>
    <mergeCell ref="B7:C10"/>
    <mergeCell ref="A1:I3"/>
  </mergeCells>
  <printOptions/>
  <pageMargins left="0.75" right="0.75" top="1" bottom="1" header="0.5" footer="0.5"/>
  <pageSetup horizontalDpi="600" verticalDpi="600" orientation="portrait" paperSize="9" scale="76" r:id="rId2"/>
  <ignoredErrors>
    <ignoredError sqref="E23 E17" numberStoredAsText="1"/>
  </ignoredError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zoomScalePageLayoutView="0" workbookViewId="0" topLeftCell="A16">
      <selection activeCell="M15" sqref="M15"/>
    </sheetView>
  </sheetViews>
  <sheetFormatPr defaultColWidth="9.00390625" defaultRowHeight="20.25" customHeight="1"/>
  <cols>
    <col min="1" max="1" width="11.125" style="91" customWidth="1"/>
    <col min="2" max="2" width="10.125" style="91" customWidth="1"/>
    <col min="3" max="3" width="18.625" style="91" customWidth="1"/>
    <col min="4" max="4" width="17.125" style="91" customWidth="1"/>
    <col min="5" max="5" width="3.25390625" style="91" customWidth="1"/>
    <col min="6" max="6" width="6.125" style="91" customWidth="1"/>
    <col min="7" max="7" width="7.375" style="91" customWidth="1"/>
    <col min="8" max="8" width="13.875" style="91" customWidth="1"/>
    <col min="9" max="9" width="12.75390625" style="91" customWidth="1"/>
    <col min="10" max="16384" width="9.125" style="91" customWidth="1"/>
  </cols>
  <sheetData>
    <row r="1" spans="1:9" ht="20.25" customHeight="1">
      <c r="A1" s="925" t="s">
        <v>805</v>
      </c>
      <c r="B1" s="420"/>
      <c r="C1" s="420"/>
      <c r="D1" s="420"/>
      <c r="E1" s="420"/>
      <c r="F1" s="420"/>
      <c r="G1" s="420"/>
      <c r="H1" s="420"/>
      <c r="I1" s="421"/>
    </row>
    <row r="2" spans="1:9" ht="20.25" customHeight="1">
      <c r="A2" s="422"/>
      <c r="B2" s="423"/>
      <c r="C2" s="423"/>
      <c r="D2" s="423"/>
      <c r="E2" s="423"/>
      <c r="F2" s="423"/>
      <c r="G2" s="423"/>
      <c r="H2" s="423"/>
      <c r="I2" s="424"/>
    </row>
    <row r="3" spans="1:9" ht="20.25" customHeight="1" thickBot="1">
      <c r="A3" s="425"/>
      <c r="B3" s="426"/>
      <c r="C3" s="426"/>
      <c r="D3" s="426"/>
      <c r="E3" s="426"/>
      <c r="F3" s="426"/>
      <c r="G3" s="426"/>
      <c r="H3" s="426"/>
      <c r="I3" s="427"/>
    </row>
    <row r="4" spans="1:9" ht="38.25" customHeight="1">
      <c r="A4" s="257" t="s">
        <v>642</v>
      </c>
      <c r="B4" s="258"/>
      <c r="C4" s="258"/>
      <c r="D4" s="259"/>
      <c r="F4" s="906" t="s">
        <v>447</v>
      </c>
      <c r="G4" s="907"/>
      <c r="H4" s="907"/>
      <c r="I4" s="908"/>
    </row>
    <row r="5" spans="1:9" ht="20.25" customHeight="1">
      <c r="A5" s="912" t="s">
        <v>265</v>
      </c>
      <c r="B5" s="913"/>
      <c r="C5" s="914" t="s">
        <v>216</v>
      </c>
      <c r="D5" s="915"/>
      <c r="F5" s="922" t="s">
        <v>448</v>
      </c>
      <c r="G5" s="923"/>
      <c r="H5" s="923"/>
      <c r="I5" s="924" t="s">
        <v>290</v>
      </c>
    </row>
    <row r="6" spans="1:9" ht="20.25" customHeight="1">
      <c r="A6" s="916" t="s">
        <v>264</v>
      </c>
      <c r="B6" s="914" t="s">
        <v>266</v>
      </c>
      <c r="C6" s="473" t="s">
        <v>817</v>
      </c>
      <c r="D6" s="917" t="s">
        <v>818</v>
      </c>
      <c r="F6" s="909" t="s">
        <v>449</v>
      </c>
      <c r="G6" s="900"/>
      <c r="H6" s="900"/>
      <c r="I6" s="442">
        <v>18736.784466400004</v>
      </c>
    </row>
    <row r="7" spans="1:9" ht="33.75" customHeight="1">
      <c r="A7" s="918"/>
      <c r="B7" s="919"/>
      <c r="C7" s="920" t="s">
        <v>268</v>
      </c>
      <c r="D7" s="921" t="s">
        <v>268</v>
      </c>
      <c r="F7" s="909" t="s">
        <v>450</v>
      </c>
      <c r="G7" s="900"/>
      <c r="H7" s="900"/>
      <c r="I7" s="442">
        <v>25324.477006400008</v>
      </c>
    </row>
    <row r="8" spans="1:9" ht="20.25" customHeight="1">
      <c r="A8" s="81" t="s">
        <v>403</v>
      </c>
      <c r="B8" s="13"/>
      <c r="C8" s="13"/>
      <c r="D8" s="15"/>
      <c r="F8" s="810" t="s">
        <v>451</v>
      </c>
      <c r="G8" s="101"/>
      <c r="H8" s="101"/>
      <c r="I8" s="442">
        <v>30455.94277440001</v>
      </c>
    </row>
    <row r="9" spans="1:9" ht="20.25" customHeight="1">
      <c r="A9" s="897">
        <v>3</v>
      </c>
      <c r="B9" s="898">
        <v>3000</v>
      </c>
      <c r="C9" s="910">
        <v>23074.437944250003</v>
      </c>
      <c r="D9" s="899"/>
      <c r="F9" s="810" t="s">
        <v>666</v>
      </c>
      <c r="G9" s="101"/>
      <c r="H9" s="101"/>
      <c r="I9" s="442">
        <v>39831.2694208</v>
      </c>
    </row>
    <row r="10" spans="1:9" ht="20.25" customHeight="1">
      <c r="A10" s="81" t="s">
        <v>402</v>
      </c>
      <c r="B10" s="13"/>
      <c r="C10" s="13"/>
      <c r="D10" s="15"/>
      <c r="F10" s="810" t="s">
        <v>452</v>
      </c>
      <c r="G10" s="101"/>
      <c r="H10" s="101"/>
      <c r="I10" s="442">
        <v>42258.31404080001</v>
      </c>
    </row>
    <row r="11" spans="1:9" ht="20.25" customHeight="1">
      <c r="A11" s="98">
        <v>1.5</v>
      </c>
      <c r="B11" s="93">
        <v>3000</v>
      </c>
      <c r="C11" s="440">
        <v>21869.9105625</v>
      </c>
      <c r="D11" s="441"/>
      <c r="F11" s="810" t="s">
        <v>667</v>
      </c>
      <c r="G11" s="101"/>
      <c r="H11" s="101"/>
      <c r="I11" s="442">
        <v>60174.06398432001</v>
      </c>
    </row>
    <row r="12" spans="1:9" ht="20.25" customHeight="1">
      <c r="A12" s="98">
        <v>3</v>
      </c>
      <c r="B12" s="93">
        <v>3000</v>
      </c>
      <c r="C12" s="440">
        <v>23168.646789750004</v>
      </c>
      <c r="D12" s="441"/>
      <c r="F12" s="810" t="s">
        <v>668</v>
      </c>
      <c r="G12" s="101"/>
      <c r="H12" s="101"/>
      <c r="I12" s="442">
        <v>97927.78321040004</v>
      </c>
    </row>
    <row r="13" spans="1:9" ht="20.25" customHeight="1" thickBot="1">
      <c r="A13" s="81" t="s">
        <v>401</v>
      </c>
      <c r="B13" s="13"/>
      <c r="C13" s="13"/>
      <c r="D13" s="15"/>
      <c r="F13" s="811" t="s">
        <v>453</v>
      </c>
      <c r="G13" s="103"/>
      <c r="H13" s="103"/>
      <c r="I13" s="459">
        <v>133836.94852528002</v>
      </c>
    </row>
    <row r="14" spans="1:4" ht="20.25" customHeight="1">
      <c r="A14" s="98" t="s">
        <v>335</v>
      </c>
      <c r="B14" s="93">
        <v>1500</v>
      </c>
      <c r="C14" s="440">
        <v>24208.981612200005</v>
      </c>
      <c r="D14" s="441">
        <v>54197.00297550001</v>
      </c>
    </row>
    <row r="15" spans="1:4" ht="20.25" customHeight="1">
      <c r="A15" s="98">
        <v>5.5</v>
      </c>
      <c r="B15" s="93">
        <v>3000</v>
      </c>
      <c r="C15" s="440">
        <v>24908.818750200007</v>
      </c>
      <c r="D15" s="441">
        <v>54896.84011350001</v>
      </c>
    </row>
    <row r="16" spans="1:4" ht="20.25" customHeight="1">
      <c r="A16" s="81" t="s">
        <v>400</v>
      </c>
      <c r="B16" s="13"/>
      <c r="C16" s="13"/>
      <c r="D16" s="15"/>
    </row>
    <row r="17" spans="1:4" ht="20.25" customHeight="1">
      <c r="A17" s="98">
        <v>4</v>
      </c>
      <c r="B17" s="93">
        <v>1000</v>
      </c>
      <c r="C17" s="440">
        <v>61999.46214548627</v>
      </c>
      <c r="D17" s="442">
        <v>134566.20202410003</v>
      </c>
    </row>
    <row r="18" spans="1:4" ht="20.25" customHeight="1">
      <c r="A18" s="98">
        <v>5.5</v>
      </c>
      <c r="B18" s="93">
        <v>1500</v>
      </c>
      <c r="C18" s="440">
        <v>61999.46214548627</v>
      </c>
      <c r="D18" s="442">
        <v>134566.20202410003</v>
      </c>
    </row>
    <row r="19" spans="1:4" ht="20.25" customHeight="1">
      <c r="A19" s="81" t="s">
        <v>399</v>
      </c>
      <c r="B19" s="13"/>
      <c r="C19" s="13"/>
      <c r="D19" s="15"/>
    </row>
    <row r="20" spans="1:4" ht="20.25" customHeight="1">
      <c r="A20" s="98">
        <v>11</v>
      </c>
      <c r="B20" s="93">
        <v>1000</v>
      </c>
      <c r="C20" s="440">
        <v>87928.00600381877</v>
      </c>
      <c r="D20" s="442">
        <v>170635.77141187503</v>
      </c>
    </row>
    <row r="21" spans="1:4" ht="20.25" customHeight="1">
      <c r="A21" s="98">
        <v>15</v>
      </c>
      <c r="B21" s="93">
        <v>1500</v>
      </c>
      <c r="C21" s="440">
        <v>87928.00600381877</v>
      </c>
      <c r="D21" s="442">
        <v>170635.77141187503</v>
      </c>
    </row>
    <row r="22" spans="1:4" ht="20.25" customHeight="1">
      <c r="A22" s="81" t="s">
        <v>398</v>
      </c>
      <c r="B22" s="13"/>
      <c r="C22" s="13"/>
      <c r="D22" s="15"/>
    </row>
    <row r="23" spans="1:4" ht="20.25" customHeight="1">
      <c r="A23" s="98">
        <v>11</v>
      </c>
      <c r="B23" s="93">
        <v>1000</v>
      </c>
      <c r="C23" s="440">
        <v>90362.76938246253</v>
      </c>
      <c r="D23" s="442">
        <v>196210.90363297507</v>
      </c>
    </row>
    <row r="24" spans="1:4" ht="20.25" customHeight="1">
      <c r="A24" s="98">
        <v>15</v>
      </c>
      <c r="B24" s="93">
        <v>1500</v>
      </c>
      <c r="C24" s="440">
        <v>91116.80413518379</v>
      </c>
      <c r="D24" s="442">
        <v>196210.90363297507</v>
      </c>
    </row>
    <row r="25" spans="1:4" ht="20.25" customHeight="1">
      <c r="A25" s="81" t="s">
        <v>397</v>
      </c>
      <c r="B25" s="13"/>
      <c r="C25" s="13"/>
      <c r="D25" s="15"/>
    </row>
    <row r="26" spans="1:4" ht="20.25" customHeight="1">
      <c r="A26" s="98">
        <v>11</v>
      </c>
      <c r="B26" s="93">
        <v>1000</v>
      </c>
      <c r="C26" s="440">
        <v>111067.02594689626</v>
      </c>
      <c r="D26" s="442">
        <v>199434.77314818755</v>
      </c>
    </row>
    <row r="27" spans="1:9" ht="20.25" customHeight="1">
      <c r="A27" s="98">
        <v>30</v>
      </c>
      <c r="B27" s="93">
        <v>1500</v>
      </c>
      <c r="C27" s="440">
        <v>134361.16931853004</v>
      </c>
      <c r="D27" s="442">
        <v>223074.23476078128</v>
      </c>
      <c r="F27" s="911" t="s">
        <v>332</v>
      </c>
      <c r="G27" s="911"/>
      <c r="H27" s="911"/>
      <c r="I27" s="911"/>
    </row>
    <row r="28" spans="1:9" ht="20.25" customHeight="1">
      <c r="A28" s="81" t="s">
        <v>396</v>
      </c>
      <c r="B28" s="13"/>
      <c r="C28" s="13"/>
      <c r="D28" s="15"/>
      <c r="F28" s="911" t="s">
        <v>333</v>
      </c>
      <c r="G28" s="911"/>
      <c r="H28" s="911"/>
      <c r="I28" s="911"/>
    </row>
    <row r="29" spans="1:9" ht="20.25" customHeight="1">
      <c r="A29" s="98">
        <v>22</v>
      </c>
      <c r="B29" s="93">
        <v>1000</v>
      </c>
      <c r="C29" s="440">
        <v>157239.85168150882</v>
      </c>
      <c r="D29" s="442">
        <v>258179.34109275005</v>
      </c>
      <c r="F29" s="911" t="s">
        <v>334</v>
      </c>
      <c r="G29" s="911"/>
      <c r="H29" s="911"/>
      <c r="I29" s="911"/>
    </row>
    <row r="30" spans="1:4" ht="20.25" customHeight="1">
      <c r="A30" s="98">
        <v>45</v>
      </c>
      <c r="B30" s="93">
        <v>1500</v>
      </c>
      <c r="C30" s="440">
        <v>177979.17962979001</v>
      </c>
      <c r="D30" s="442">
        <v>288799.35699037503</v>
      </c>
    </row>
    <row r="31" spans="1:9" ht="20.25" customHeight="1">
      <c r="A31" s="81" t="s">
        <v>395</v>
      </c>
      <c r="B31" s="13"/>
      <c r="C31" s="13"/>
      <c r="D31" s="15"/>
      <c r="F31" s="911"/>
      <c r="G31" s="911"/>
      <c r="H31" s="911"/>
      <c r="I31" s="911"/>
    </row>
    <row r="32" spans="1:9" ht="20.25" customHeight="1">
      <c r="A32" s="98">
        <v>30</v>
      </c>
      <c r="B32" s="93">
        <v>1000</v>
      </c>
      <c r="C32" s="440">
        <v>183370.7304466538</v>
      </c>
      <c r="D32" s="442">
        <v>296448.9653672664</v>
      </c>
      <c r="F32" s="911" t="s">
        <v>329</v>
      </c>
      <c r="G32" s="911"/>
      <c r="H32" s="911"/>
      <c r="I32" s="911"/>
    </row>
    <row r="33" spans="1:9" ht="20.25" customHeight="1">
      <c r="A33" s="98">
        <v>75</v>
      </c>
      <c r="B33" s="93">
        <v>1500</v>
      </c>
      <c r="C33" s="440">
        <v>238446.29208101632</v>
      </c>
      <c r="D33" s="442">
        <v>345463.9220929051</v>
      </c>
      <c r="F33" s="911" t="s">
        <v>330</v>
      </c>
      <c r="G33" s="911"/>
      <c r="H33" s="911"/>
      <c r="I33" s="911"/>
    </row>
    <row r="34" spans="1:4" ht="20.25" customHeight="1">
      <c r="A34" s="98">
        <v>90</v>
      </c>
      <c r="B34" s="93">
        <v>1500</v>
      </c>
      <c r="C34" s="440">
        <v>253753.60223107133</v>
      </c>
      <c r="D34" s="442">
        <v>359114.78380585514</v>
      </c>
    </row>
    <row r="35" spans="1:4" ht="20.25" customHeight="1">
      <c r="A35" s="81" t="s">
        <v>394</v>
      </c>
      <c r="B35" s="569"/>
      <c r="C35" s="569"/>
      <c r="D35" s="570"/>
    </row>
    <row r="36" spans="1:9" ht="20.25" customHeight="1">
      <c r="A36" s="382" t="s">
        <v>336</v>
      </c>
      <c r="B36" s="900"/>
      <c r="C36" s="440">
        <v>141900.16794636377</v>
      </c>
      <c r="D36" s="442">
        <v>242046.20036612023</v>
      </c>
      <c r="F36" s="911" t="s">
        <v>331</v>
      </c>
      <c r="G36" s="911"/>
      <c r="H36" s="911"/>
      <c r="I36" s="911"/>
    </row>
    <row r="37" spans="1:9" ht="20.25" customHeight="1">
      <c r="A37" s="81" t="s">
        <v>393</v>
      </c>
      <c r="B37" s="569"/>
      <c r="C37" s="569"/>
      <c r="D37" s="570"/>
      <c r="F37" s="911" t="s">
        <v>655</v>
      </c>
      <c r="G37" s="911"/>
      <c r="H37" s="911"/>
      <c r="I37" s="911"/>
    </row>
    <row r="38" spans="1:9" ht="20.25" customHeight="1">
      <c r="A38" s="383" t="s">
        <v>336</v>
      </c>
      <c r="B38" s="901"/>
      <c r="C38" s="440">
        <v>130086.32</v>
      </c>
      <c r="D38" s="442">
        <v>238116.73</v>
      </c>
      <c r="H38" s="902"/>
      <c r="I38" s="902"/>
    </row>
    <row r="39" spans="1:9" ht="20.25" customHeight="1">
      <c r="A39" s="384" t="s">
        <v>382</v>
      </c>
      <c r="B39" s="903"/>
      <c r="C39" s="904"/>
      <c r="D39" s="442">
        <v>414023.4061425002</v>
      </c>
      <c r="H39" s="87"/>
      <c r="I39" s="902"/>
    </row>
    <row r="40" spans="1:9" ht="20.25" customHeight="1">
      <c r="A40" s="384" t="s">
        <v>383</v>
      </c>
      <c r="B40" s="903"/>
      <c r="C40" s="903"/>
      <c r="D40" s="442">
        <v>427120.8826500001</v>
      </c>
      <c r="H40" s="87"/>
      <c r="I40" s="902"/>
    </row>
    <row r="41" spans="1:9" ht="20.25" customHeight="1">
      <c r="A41" s="384" t="s">
        <v>384</v>
      </c>
      <c r="B41" s="903"/>
      <c r="C41" s="903"/>
      <c r="D41" s="442">
        <v>492846.84603000013</v>
      </c>
      <c r="H41" s="87"/>
      <c r="I41" s="902"/>
    </row>
    <row r="42" spans="1:9" ht="20.25" customHeight="1">
      <c r="A42" s="384" t="s">
        <v>385</v>
      </c>
      <c r="B42" s="903"/>
      <c r="C42" s="903"/>
      <c r="D42" s="442">
        <v>687032.9935796252</v>
      </c>
      <c r="H42" s="87"/>
      <c r="I42" s="902"/>
    </row>
    <row r="43" spans="1:9" ht="20.25" customHeight="1">
      <c r="A43" s="384" t="s">
        <v>386</v>
      </c>
      <c r="B43" s="903"/>
      <c r="C43" s="903"/>
      <c r="D43" s="442">
        <v>829826.9924175002</v>
      </c>
      <c r="H43" s="87"/>
      <c r="I43" s="902"/>
    </row>
    <row r="44" spans="1:9" ht="20.25" customHeight="1">
      <c r="A44" s="384" t="s">
        <v>387</v>
      </c>
      <c r="B44" s="903"/>
      <c r="C44" s="903"/>
      <c r="D44" s="442">
        <v>546319.5420375001</v>
      </c>
      <c r="H44" s="87"/>
      <c r="I44" s="902"/>
    </row>
    <row r="45" spans="1:9" ht="20.25" customHeight="1">
      <c r="A45" s="384" t="s">
        <v>388</v>
      </c>
      <c r="B45" s="903"/>
      <c r="C45" s="903"/>
      <c r="D45" s="442">
        <v>851403.2650200002</v>
      </c>
      <c r="H45" s="87"/>
      <c r="I45" s="902"/>
    </row>
    <row r="46" spans="1:9" ht="20.25" customHeight="1">
      <c r="A46" s="384" t="s">
        <v>389</v>
      </c>
      <c r="B46" s="903"/>
      <c r="C46" s="903"/>
      <c r="D46" s="442">
        <v>709502.72085</v>
      </c>
      <c r="H46" s="87"/>
      <c r="I46" s="902"/>
    </row>
    <row r="47" spans="1:9" ht="20.25" customHeight="1">
      <c r="A47" s="384" t="s">
        <v>390</v>
      </c>
      <c r="B47" s="903"/>
      <c r="C47" s="903"/>
      <c r="D47" s="442">
        <v>917710.3868625002</v>
      </c>
      <c r="H47" s="87"/>
      <c r="I47" s="902"/>
    </row>
    <row r="48" spans="1:9" ht="20.25" customHeight="1">
      <c r="A48" s="384" t="s">
        <v>391</v>
      </c>
      <c r="B48" s="903"/>
      <c r="C48" s="903"/>
      <c r="D48" s="442">
        <v>863234.4278250001</v>
      </c>
      <c r="H48" s="87"/>
      <c r="I48" s="902"/>
    </row>
    <row r="49" spans="1:9" ht="20.25" customHeight="1" thickBot="1">
      <c r="A49" s="381" t="s">
        <v>392</v>
      </c>
      <c r="B49" s="905"/>
      <c r="C49" s="905"/>
      <c r="D49" s="459">
        <v>946003.6278000001</v>
      </c>
      <c r="H49" s="87"/>
      <c r="I49" s="105"/>
    </row>
  </sheetData>
  <sheetProtection/>
  <mergeCells count="23">
    <mergeCell ref="F5:H5"/>
    <mergeCell ref="F4:I4"/>
    <mergeCell ref="A5:B5"/>
    <mergeCell ref="C5:D5"/>
    <mergeCell ref="A4:D4"/>
    <mergeCell ref="A1:I3"/>
    <mergeCell ref="A44:C44"/>
    <mergeCell ref="F7:H7"/>
    <mergeCell ref="A42:C42"/>
    <mergeCell ref="A43:C43"/>
    <mergeCell ref="A6:A7"/>
    <mergeCell ref="B6:B7"/>
    <mergeCell ref="F6:H6"/>
    <mergeCell ref="A49:C49"/>
    <mergeCell ref="A36:B36"/>
    <mergeCell ref="A38:B38"/>
    <mergeCell ref="A39:C39"/>
    <mergeCell ref="A40:C40"/>
    <mergeCell ref="A41:C41"/>
    <mergeCell ref="A48:C48"/>
    <mergeCell ref="A46:C46"/>
    <mergeCell ref="A47:C47"/>
    <mergeCell ref="A45:C45"/>
  </mergeCells>
  <printOptions horizontalCentered="1"/>
  <pageMargins left="0.2755905511811024" right="0" top="0.23" bottom="0.5118110236220472" header="0.3" footer="0.1968503937007874"/>
  <pageSetup fitToHeight="0" fitToWidth="1"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73"/>
  <sheetViews>
    <sheetView zoomScale="75" zoomScaleNormal="75" zoomScaleSheetLayoutView="75" zoomScalePageLayoutView="0" workbookViewId="0" topLeftCell="A13">
      <selection activeCell="N19" sqref="N19"/>
    </sheetView>
  </sheetViews>
  <sheetFormatPr defaultColWidth="9.00390625" defaultRowHeight="12.75"/>
  <cols>
    <col min="1" max="1" width="12.00390625" style="690" customWidth="1"/>
    <col min="2" max="2" width="24.125" style="690" customWidth="1"/>
    <col min="3" max="3" width="23.125" style="690" customWidth="1"/>
    <col min="4" max="4" width="13.625" style="690" customWidth="1"/>
    <col min="5" max="5" width="16.875" style="690" customWidth="1"/>
    <col min="6" max="6" width="16.25390625" style="690" customWidth="1"/>
    <col min="7" max="7" width="5.125" style="690" customWidth="1"/>
    <col min="8" max="8" width="20.25390625" style="690" customWidth="1"/>
    <col min="9" max="9" width="27.125" style="690" customWidth="1"/>
    <col min="10" max="16384" width="9.125" style="690" customWidth="1"/>
  </cols>
  <sheetData>
    <row r="1" spans="1:9" s="91" customFormat="1" ht="12.75" customHeight="1">
      <c r="A1" s="248" t="s">
        <v>805</v>
      </c>
      <c r="B1" s="389"/>
      <c r="C1" s="389"/>
      <c r="D1" s="389"/>
      <c r="E1" s="389"/>
      <c r="F1" s="389"/>
      <c r="G1" s="389"/>
      <c r="H1" s="390"/>
      <c r="I1" s="556"/>
    </row>
    <row r="2" spans="1:9" s="91" customFormat="1" ht="22.5" customHeight="1">
      <c r="A2" s="391"/>
      <c r="B2" s="392"/>
      <c r="C2" s="392"/>
      <c r="D2" s="392"/>
      <c r="E2" s="392"/>
      <c r="F2" s="392"/>
      <c r="G2" s="392"/>
      <c r="H2" s="393"/>
      <c r="I2" s="556"/>
    </row>
    <row r="3" spans="1:9" s="91" customFormat="1" ht="50.25" customHeight="1" thickBot="1">
      <c r="A3" s="394"/>
      <c r="B3" s="395"/>
      <c r="C3" s="395"/>
      <c r="D3" s="395"/>
      <c r="E3" s="395"/>
      <c r="F3" s="395"/>
      <c r="G3" s="395"/>
      <c r="H3" s="396"/>
      <c r="I3" s="556"/>
    </row>
    <row r="4" spans="1:9" ht="33.75" customHeight="1">
      <c r="A4" s="257" t="s">
        <v>657</v>
      </c>
      <c r="B4" s="258"/>
      <c r="C4" s="258"/>
      <c r="D4" s="258"/>
      <c r="E4" s="258"/>
      <c r="F4" s="258"/>
      <c r="G4" s="258"/>
      <c r="H4" s="259"/>
      <c r="I4" s="104"/>
    </row>
    <row r="5" spans="1:8" ht="19.5" customHeight="1">
      <c r="A5" s="946" t="s">
        <v>231</v>
      </c>
      <c r="B5" s="947"/>
      <c r="C5" s="948" t="s">
        <v>620</v>
      </c>
      <c r="D5" s="197" t="s">
        <v>617</v>
      </c>
      <c r="E5" s="197"/>
      <c r="F5" s="949" t="s">
        <v>616</v>
      </c>
      <c r="G5" s="949"/>
      <c r="H5" s="950" t="s">
        <v>594</v>
      </c>
    </row>
    <row r="6" spans="1:8" ht="16.5" customHeight="1">
      <c r="A6" s="951"/>
      <c r="B6" s="952"/>
      <c r="C6" s="953"/>
      <c r="D6" s="197"/>
      <c r="E6" s="197"/>
      <c r="F6" s="949"/>
      <c r="G6" s="949"/>
      <c r="H6" s="950"/>
    </row>
    <row r="7" spans="1:8" ht="18.75">
      <c r="A7" s="926" t="s">
        <v>106</v>
      </c>
      <c r="B7" s="434"/>
      <c r="C7" s="440">
        <v>2000</v>
      </c>
      <c r="D7" s="932">
        <v>46.1</v>
      </c>
      <c r="E7" s="933"/>
      <c r="F7" s="934">
        <v>9.85</v>
      </c>
      <c r="G7" s="935"/>
      <c r="H7" s="441">
        <v>6288.839528400001</v>
      </c>
    </row>
    <row r="8" spans="1:8" ht="18.75">
      <c r="A8" s="926" t="s">
        <v>107</v>
      </c>
      <c r="B8" s="434"/>
      <c r="C8" s="440">
        <v>2500</v>
      </c>
      <c r="D8" s="932">
        <v>56.5</v>
      </c>
      <c r="E8" s="933"/>
      <c r="F8" s="934">
        <v>12.14</v>
      </c>
      <c r="G8" s="935"/>
      <c r="H8" s="441">
        <v>7169.2770623760025</v>
      </c>
    </row>
    <row r="9" spans="1:8" ht="18.75">
      <c r="A9" s="926" t="s">
        <v>103</v>
      </c>
      <c r="B9" s="434"/>
      <c r="C9" s="440">
        <v>3150</v>
      </c>
      <c r="D9" s="932">
        <v>68.8</v>
      </c>
      <c r="E9" s="933"/>
      <c r="F9" s="934">
        <v>14.42</v>
      </c>
      <c r="G9" s="935"/>
      <c r="H9" s="441">
        <v>7840.086612072001</v>
      </c>
    </row>
    <row r="10" spans="1:8" ht="18.75">
      <c r="A10" s="926" t="s">
        <v>104</v>
      </c>
      <c r="B10" s="434"/>
      <c r="C10" s="440">
        <v>4000</v>
      </c>
      <c r="D10" s="932">
        <v>83.2</v>
      </c>
      <c r="E10" s="933"/>
      <c r="F10" s="934">
        <v>16.71</v>
      </c>
      <c r="G10" s="935"/>
      <c r="H10" s="441">
        <v>9178.492721798402</v>
      </c>
    </row>
    <row r="11" spans="1:8" ht="18.75">
      <c r="A11" s="926" t="s">
        <v>105</v>
      </c>
      <c r="B11" s="434"/>
      <c r="C11" s="440">
        <v>5000</v>
      </c>
      <c r="D11" s="932">
        <v>103.5</v>
      </c>
      <c r="E11" s="933"/>
      <c r="F11" s="934">
        <v>21.29</v>
      </c>
      <c r="G11" s="935"/>
      <c r="H11" s="441">
        <v>9959.6410385472</v>
      </c>
    </row>
    <row r="12" spans="1:8" ht="18.75">
      <c r="A12" s="926" t="s">
        <v>232</v>
      </c>
      <c r="B12" s="434"/>
      <c r="C12" s="440">
        <v>2500</v>
      </c>
      <c r="D12" s="927">
        <v>50.7</v>
      </c>
      <c r="E12" s="927"/>
      <c r="F12" s="927">
        <v>13.26</v>
      </c>
      <c r="G12" s="927"/>
      <c r="H12" s="441">
        <v>8580.772156528</v>
      </c>
    </row>
    <row r="13" spans="1:8" ht="18.75">
      <c r="A13" s="926" t="s">
        <v>234</v>
      </c>
      <c r="B13" s="434"/>
      <c r="C13" s="440">
        <v>3150</v>
      </c>
      <c r="D13" s="927">
        <v>65.4</v>
      </c>
      <c r="E13" s="927"/>
      <c r="F13" s="927">
        <v>16.34</v>
      </c>
      <c r="G13" s="927"/>
      <c r="H13" s="441">
        <v>9512.016722208</v>
      </c>
    </row>
    <row r="14" spans="1:8" ht="16.5" customHeight="1">
      <c r="A14" s="926" t="s">
        <v>236</v>
      </c>
      <c r="B14" s="434"/>
      <c r="C14" s="440">
        <v>4000</v>
      </c>
      <c r="D14" s="927">
        <v>83.2</v>
      </c>
      <c r="E14" s="927"/>
      <c r="F14" s="927">
        <v>19.42</v>
      </c>
      <c r="G14" s="927"/>
      <c r="H14" s="441">
        <v>10621.151203520001</v>
      </c>
    </row>
    <row r="15" spans="1:8" ht="18.75">
      <c r="A15" s="926" t="s">
        <v>238</v>
      </c>
      <c r="B15" s="434"/>
      <c r="C15" s="440">
        <v>5000</v>
      </c>
      <c r="D15" s="927">
        <v>103.5</v>
      </c>
      <c r="E15" s="927"/>
      <c r="F15" s="927">
        <v>22.5</v>
      </c>
      <c r="G15" s="927"/>
      <c r="H15" s="441">
        <v>11305.935952168</v>
      </c>
    </row>
    <row r="16" spans="1:8" ht="18.75">
      <c r="A16" s="926" t="s">
        <v>240</v>
      </c>
      <c r="B16" s="434"/>
      <c r="C16" s="440">
        <v>6300</v>
      </c>
      <c r="D16" s="927">
        <v>135.6</v>
      </c>
      <c r="E16" s="927"/>
      <c r="F16" s="927">
        <v>28.66</v>
      </c>
      <c r="G16" s="927"/>
      <c r="H16" s="441">
        <v>13416.190993920003</v>
      </c>
    </row>
    <row r="17" spans="1:8" ht="18.75">
      <c r="A17" s="926" t="s">
        <v>242</v>
      </c>
      <c r="B17" s="434"/>
      <c r="C17" s="440">
        <v>16000</v>
      </c>
      <c r="D17" s="927">
        <v>360</v>
      </c>
      <c r="E17" s="927"/>
      <c r="F17" s="927">
        <v>83.12</v>
      </c>
      <c r="G17" s="927"/>
      <c r="H17" s="441">
        <v>32282.709579120008</v>
      </c>
    </row>
    <row r="18" spans="1:8" ht="18.75">
      <c r="A18" s="926" t="s">
        <v>244</v>
      </c>
      <c r="B18" s="434"/>
      <c r="C18" s="440">
        <v>25000</v>
      </c>
      <c r="D18" s="927">
        <v>556.7</v>
      </c>
      <c r="E18" s="927"/>
      <c r="F18" s="927">
        <v>125.27</v>
      </c>
      <c r="G18" s="927"/>
      <c r="H18" s="441">
        <v>47052.40512200801</v>
      </c>
    </row>
    <row r="19" spans="1:8" ht="18.75">
      <c r="A19" s="926" t="s">
        <v>118</v>
      </c>
      <c r="B19" s="434"/>
      <c r="C19" s="440">
        <v>2000</v>
      </c>
      <c r="D19" s="927">
        <v>52.8</v>
      </c>
      <c r="E19" s="927"/>
      <c r="F19" s="932">
        <v>12.88</v>
      </c>
      <c r="G19" s="933"/>
      <c r="H19" s="441">
        <v>7385.801219596801</v>
      </c>
    </row>
    <row r="20" spans="1:8" ht="18.75">
      <c r="A20" s="926" t="s">
        <v>119</v>
      </c>
      <c r="B20" s="434"/>
      <c r="C20" s="440">
        <v>2500</v>
      </c>
      <c r="D20" s="927">
        <v>67.9</v>
      </c>
      <c r="E20" s="927"/>
      <c r="F20" s="932">
        <v>15.87</v>
      </c>
      <c r="G20" s="933"/>
      <c r="H20" s="441">
        <v>8482.945763864001</v>
      </c>
    </row>
    <row r="21" spans="1:8" ht="18.75">
      <c r="A21" s="926" t="s">
        <v>120</v>
      </c>
      <c r="B21" s="434"/>
      <c r="C21" s="440">
        <v>3150</v>
      </c>
      <c r="D21" s="927">
        <v>79.9</v>
      </c>
      <c r="E21" s="927"/>
      <c r="F21" s="932">
        <v>18.86</v>
      </c>
      <c r="G21" s="933"/>
      <c r="H21" s="441">
        <v>9363.383297840002</v>
      </c>
    </row>
    <row r="22" spans="1:8" ht="18.75">
      <c r="A22" s="926" t="s">
        <v>121</v>
      </c>
      <c r="B22" s="434"/>
      <c r="C22" s="440">
        <v>4000</v>
      </c>
      <c r="D22" s="927">
        <v>97.7</v>
      </c>
      <c r="E22" s="927"/>
      <c r="F22" s="932">
        <v>21.8</v>
      </c>
      <c r="G22" s="933"/>
      <c r="H22" s="441">
        <v>10267.3827560304</v>
      </c>
    </row>
    <row r="23" spans="1:8" ht="18.75">
      <c r="A23" s="926" t="s">
        <v>122</v>
      </c>
      <c r="B23" s="434"/>
      <c r="C23" s="440">
        <v>5000</v>
      </c>
      <c r="D23" s="927">
        <v>122.1</v>
      </c>
      <c r="E23" s="927"/>
      <c r="F23" s="932">
        <v>27.84</v>
      </c>
      <c r="G23" s="933"/>
      <c r="H23" s="441">
        <v>12565.92421656</v>
      </c>
    </row>
    <row r="24" spans="1:8" ht="18.75">
      <c r="A24" s="926" t="s">
        <v>246</v>
      </c>
      <c r="B24" s="434"/>
      <c r="C24" s="440">
        <v>2500</v>
      </c>
      <c r="D24" s="927">
        <v>59.1</v>
      </c>
      <c r="E24" s="927"/>
      <c r="F24" s="927">
        <v>17.42</v>
      </c>
      <c r="G24" s="927"/>
      <c r="H24" s="441">
        <v>10493.7026134512</v>
      </c>
    </row>
    <row r="25" spans="1:8" ht="18.75">
      <c r="A25" s="926" t="s">
        <v>248</v>
      </c>
      <c r="B25" s="434"/>
      <c r="C25" s="440">
        <v>3150</v>
      </c>
      <c r="D25" s="927">
        <v>76.1</v>
      </c>
      <c r="E25" s="927"/>
      <c r="F25" s="927">
        <v>21.47</v>
      </c>
      <c r="G25" s="927"/>
      <c r="H25" s="441">
        <v>11599.415130160003</v>
      </c>
    </row>
    <row r="26" spans="1:8" ht="18.75">
      <c r="A26" s="926" t="s">
        <v>250</v>
      </c>
      <c r="B26" s="434"/>
      <c r="C26" s="440">
        <v>4000</v>
      </c>
      <c r="D26" s="927">
        <v>97</v>
      </c>
      <c r="E26" s="927"/>
      <c r="F26" s="927">
        <v>25.52</v>
      </c>
      <c r="G26" s="927"/>
      <c r="H26" s="441">
        <v>12877.192386115203</v>
      </c>
    </row>
    <row r="27" spans="1:8" ht="18.75">
      <c r="A27" s="926" t="s">
        <v>252</v>
      </c>
      <c r="B27" s="434"/>
      <c r="C27" s="440">
        <v>5000</v>
      </c>
      <c r="D27" s="927">
        <v>120.9</v>
      </c>
      <c r="E27" s="927"/>
      <c r="F27" s="927">
        <v>29.57</v>
      </c>
      <c r="G27" s="927"/>
      <c r="H27" s="441">
        <v>13961.223753048003</v>
      </c>
    </row>
    <row r="28" spans="1:8" ht="18.75">
      <c r="A28" s="926" t="s">
        <v>254</v>
      </c>
      <c r="B28" s="434"/>
      <c r="C28" s="440">
        <v>6300</v>
      </c>
      <c r="D28" s="927">
        <v>154.6</v>
      </c>
      <c r="E28" s="927"/>
      <c r="F28" s="927">
        <v>37.66</v>
      </c>
      <c r="G28" s="927"/>
      <c r="H28" s="441">
        <v>16475.322861712</v>
      </c>
    </row>
    <row r="29" spans="1:8" ht="18.75">
      <c r="A29" s="926" t="s">
        <v>256</v>
      </c>
      <c r="B29" s="434"/>
      <c r="C29" s="440">
        <v>16000</v>
      </c>
      <c r="D29" s="927">
        <v>417.7</v>
      </c>
      <c r="E29" s="927"/>
      <c r="F29" s="927">
        <v>110.05</v>
      </c>
      <c r="G29" s="927"/>
      <c r="H29" s="441">
        <v>41389.967969064004</v>
      </c>
    </row>
    <row r="30" spans="1:8" ht="19.5" thickBot="1">
      <c r="A30" s="936" t="s">
        <v>258</v>
      </c>
      <c r="B30" s="937"/>
      <c r="C30" s="457">
        <v>25000</v>
      </c>
      <c r="D30" s="938">
        <v>648.4</v>
      </c>
      <c r="E30" s="938"/>
      <c r="F30" s="938">
        <v>166.25</v>
      </c>
      <c r="G30" s="938"/>
      <c r="H30" s="616">
        <v>59798.635526916</v>
      </c>
    </row>
    <row r="31" spans="1:6" ht="12.75" customHeight="1" thickBot="1">
      <c r="A31" s="133"/>
      <c r="C31" s="902"/>
      <c r="D31" s="939"/>
      <c r="E31" s="939"/>
      <c r="F31" s="902"/>
    </row>
    <row r="32" spans="1:8" ht="36" customHeight="1">
      <c r="A32" s="257" t="s">
        <v>656</v>
      </c>
      <c r="B32" s="258"/>
      <c r="C32" s="258"/>
      <c r="D32" s="258"/>
      <c r="E32" s="258"/>
      <c r="F32" s="258"/>
      <c r="G32" s="258"/>
      <c r="H32" s="259"/>
    </row>
    <row r="33" spans="1:8" ht="17.25" customHeight="1">
      <c r="A33" s="954" t="s">
        <v>231</v>
      </c>
      <c r="B33" s="197"/>
      <c r="C33" s="948" t="s">
        <v>620</v>
      </c>
      <c r="D33" s="197" t="s">
        <v>617</v>
      </c>
      <c r="E33" s="197"/>
      <c r="F33" s="949" t="s">
        <v>616</v>
      </c>
      <c r="G33" s="949"/>
      <c r="H33" s="950" t="s">
        <v>594</v>
      </c>
    </row>
    <row r="34" spans="1:8" ht="13.5" customHeight="1">
      <c r="A34" s="954"/>
      <c r="B34" s="197"/>
      <c r="C34" s="953"/>
      <c r="D34" s="197"/>
      <c r="E34" s="197"/>
      <c r="F34" s="949"/>
      <c r="G34" s="949"/>
      <c r="H34" s="950"/>
    </row>
    <row r="35" spans="1:8" ht="12.75" customHeight="1">
      <c r="A35" s="954"/>
      <c r="B35" s="197"/>
      <c r="C35" s="955"/>
      <c r="D35" s="197"/>
      <c r="E35" s="197"/>
      <c r="F35" s="949"/>
      <c r="G35" s="949"/>
      <c r="H35" s="950"/>
    </row>
    <row r="36" spans="1:8" ht="18.75">
      <c r="A36" s="926" t="s">
        <v>108</v>
      </c>
      <c r="B36" s="434"/>
      <c r="C36" s="440">
        <v>2000</v>
      </c>
      <c r="D36" s="927">
        <v>37</v>
      </c>
      <c r="E36" s="927"/>
      <c r="F36" s="934">
        <v>9.85</v>
      </c>
      <c r="G36" s="935"/>
      <c r="H36" s="441">
        <v>6288.839528400001</v>
      </c>
    </row>
    <row r="37" spans="1:8" ht="18.75">
      <c r="A37" s="926" t="s">
        <v>109</v>
      </c>
      <c r="B37" s="434"/>
      <c r="C37" s="440">
        <v>2500</v>
      </c>
      <c r="D37" s="927">
        <v>47.4</v>
      </c>
      <c r="E37" s="927"/>
      <c r="F37" s="934">
        <v>12.14</v>
      </c>
      <c r="G37" s="935"/>
      <c r="H37" s="441">
        <v>7169.2770623760025</v>
      </c>
    </row>
    <row r="38" spans="1:8" ht="18.75">
      <c r="A38" s="926" t="s">
        <v>110</v>
      </c>
      <c r="B38" s="434"/>
      <c r="C38" s="440">
        <v>3150</v>
      </c>
      <c r="D38" s="927">
        <v>60</v>
      </c>
      <c r="E38" s="927"/>
      <c r="F38" s="934">
        <v>14.42</v>
      </c>
      <c r="G38" s="935"/>
      <c r="H38" s="441">
        <v>7840.086612072001</v>
      </c>
    </row>
    <row r="39" spans="1:8" ht="18.75">
      <c r="A39" s="926" t="s">
        <v>111</v>
      </c>
      <c r="B39" s="434"/>
      <c r="C39" s="440">
        <v>4000</v>
      </c>
      <c r="D39" s="927">
        <v>75.4</v>
      </c>
      <c r="E39" s="927"/>
      <c r="F39" s="934">
        <v>16.71</v>
      </c>
      <c r="G39" s="935"/>
      <c r="H39" s="441">
        <v>9178.492721798402</v>
      </c>
    </row>
    <row r="40" spans="1:8" ht="18.75">
      <c r="A40" s="926" t="s">
        <v>112</v>
      </c>
      <c r="B40" s="434"/>
      <c r="C40" s="440">
        <v>5000</v>
      </c>
      <c r="D40" s="927">
        <v>98.4</v>
      </c>
      <c r="E40" s="927"/>
      <c r="F40" s="934">
        <v>21.29</v>
      </c>
      <c r="G40" s="935"/>
      <c r="H40" s="441">
        <v>9959.6410385472</v>
      </c>
    </row>
    <row r="41" spans="1:8" ht="18.75">
      <c r="A41" s="926" t="s">
        <v>233</v>
      </c>
      <c r="B41" s="434"/>
      <c r="C41" s="440">
        <v>2500</v>
      </c>
      <c r="D41" s="927">
        <v>50.7</v>
      </c>
      <c r="E41" s="927"/>
      <c r="F41" s="927">
        <v>13.26</v>
      </c>
      <c r="G41" s="927"/>
      <c r="H41" s="441">
        <v>8580.772156528</v>
      </c>
    </row>
    <row r="42" spans="1:8" ht="18.75">
      <c r="A42" s="926" t="s">
        <v>235</v>
      </c>
      <c r="B42" s="434"/>
      <c r="C42" s="440">
        <v>3150</v>
      </c>
      <c r="D42" s="927">
        <v>65.4</v>
      </c>
      <c r="E42" s="927"/>
      <c r="F42" s="927">
        <v>16.34</v>
      </c>
      <c r="G42" s="927"/>
      <c r="H42" s="441">
        <v>9512.016722208</v>
      </c>
    </row>
    <row r="43" spans="1:8" ht="18.75">
      <c r="A43" s="926" t="s">
        <v>237</v>
      </c>
      <c r="B43" s="434"/>
      <c r="C43" s="440">
        <v>4000</v>
      </c>
      <c r="D43" s="927">
        <v>83.2</v>
      </c>
      <c r="E43" s="927"/>
      <c r="F43" s="927">
        <v>19.42</v>
      </c>
      <c r="G43" s="927"/>
      <c r="H43" s="441">
        <v>10621.151203520001</v>
      </c>
    </row>
    <row r="44" spans="1:8" ht="18.75">
      <c r="A44" s="926" t="s">
        <v>239</v>
      </c>
      <c r="B44" s="434"/>
      <c r="C44" s="440">
        <v>5000</v>
      </c>
      <c r="D44" s="927">
        <v>103.5</v>
      </c>
      <c r="E44" s="927"/>
      <c r="F44" s="927">
        <v>22.5</v>
      </c>
      <c r="G44" s="927"/>
      <c r="H44" s="441">
        <v>11305.935952168</v>
      </c>
    </row>
    <row r="45" spans="1:8" ht="18.75">
      <c r="A45" s="926" t="s">
        <v>241</v>
      </c>
      <c r="B45" s="434"/>
      <c r="C45" s="440">
        <v>6300</v>
      </c>
      <c r="D45" s="927">
        <v>135.6</v>
      </c>
      <c r="E45" s="927"/>
      <c r="F45" s="927">
        <v>28.66</v>
      </c>
      <c r="G45" s="927"/>
      <c r="H45" s="441">
        <v>13416.190993920003</v>
      </c>
    </row>
    <row r="46" spans="1:8" ht="18.75">
      <c r="A46" s="926" t="s">
        <v>243</v>
      </c>
      <c r="B46" s="434"/>
      <c r="C46" s="440">
        <v>16000</v>
      </c>
      <c r="D46" s="927">
        <v>360</v>
      </c>
      <c r="E46" s="927"/>
      <c r="F46" s="927">
        <v>83.12</v>
      </c>
      <c r="G46" s="927"/>
      <c r="H46" s="441">
        <v>32282.709579120008</v>
      </c>
    </row>
    <row r="47" spans="1:8" ht="18.75">
      <c r="A47" s="926" t="s">
        <v>245</v>
      </c>
      <c r="B47" s="434"/>
      <c r="C47" s="440">
        <v>25000</v>
      </c>
      <c r="D47" s="927">
        <v>556.7</v>
      </c>
      <c r="E47" s="927"/>
      <c r="F47" s="927">
        <v>125.27</v>
      </c>
      <c r="G47" s="927"/>
      <c r="H47" s="441">
        <v>47052.40512200801</v>
      </c>
    </row>
    <row r="48" spans="1:8" ht="18.75">
      <c r="A48" s="926" t="s">
        <v>113</v>
      </c>
      <c r="B48" s="434"/>
      <c r="C48" s="440">
        <v>2000</v>
      </c>
      <c r="D48" s="932">
        <v>43.4</v>
      </c>
      <c r="E48" s="933"/>
      <c r="F48" s="932">
        <v>12.88</v>
      </c>
      <c r="G48" s="933"/>
      <c r="H48" s="441">
        <v>7385.801219596801</v>
      </c>
    </row>
    <row r="49" spans="1:8" ht="18.75">
      <c r="A49" s="926" t="s">
        <v>114</v>
      </c>
      <c r="B49" s="434"/>
      <c r="C49" s="440">
        <v>2500</v>
      </c>
      <c r="D49" s="932">
        <v>58.5</v>
      </c>
      <c r="E49" s="933"/>
      <c r="F49" s="932">
        <v>15.87</v>
      </c>
      <c r="G49" s="933"/>
      <c r="H49" s="441">
        <v>8482.945763864001</v>
      </c>
    </row>
    <row r="50" spans="1:8" ht="18.75">
      <c r="A50" s="926" t="s">
        <v>115</v>
      </c>
      <c r="B50" s="434"/>
      <c r="C50" s="440">
        <v>3150</v>
      </c>
      <c r="D50" s="932">
        <v>70.4</v>
      </c>
      <c r="E50" s="933"/>
      <c r="F50" s="932">
        <v>18.86</v>
      </c>
      <c r="G50" s="933"/>
      <c r="H50" s="441">
        <v>9363.383297840002</v>
      </c>
    </row>
    <row r="51" spans="1:8" ht="18.75">
      <c r="A51" s="926" t="s">
        <v>116</v>
      </c>
      <c r="B51" s="434"/>
      <c r="C51" s="440">
        <v>4000</v>
      </c>
      <c r="D51" s="932">
        <v>88.7</v>
      </c>
      <c r="E51" s="933"/>
      <c r="F51" s="932">
        <v>21.8</v>
      </c>
      <c r="G51" s="933"/>
      <c r="H51" s="441">
        <v>10267.3827560304</v>
      </c>
    </row>
    <row r="52" spans="1:8" ht="18.75">
      <c r="A52" s="926" t="s">
        <v>117</v>
      </c>
      <c r="B52" s="434"/>
      <c r="C52" s="440">
        <v>5000</v>
      </c>
      <c r="D52" s="932">
        <v>115.2</v>
      </c>
      <c r="E52" s="933"/>
      <c r="F52" s="932">
        <v>27.84</v>
      </c>
      <c r="G52" s="933"/>
      <c r="H52" s="441">
        <v>12565.92421656</v>
      </c>
    </row>
    <row r="53" spans="1:8" ht="18.75">
      <c r="A53" s="926" t="s">
        <v>247</v>
      </c>
      <c r="B53" s="434"/>
      <c r="C53" s="440">
        <v>2500</v>
      </c>
      <c r="D53" s="927">
        <v>59.1</v>
      </c>
      <c r="E53" s="927"/>
      <c r="F53" s="927">
        <v>17.42</v>
      </c>
      <c r="G53" s="927"/>
      <c r="H53" s="441">
        <v>10493.7026134512</v>
      </c>
    </row>
    <row r="54" spans="1:8" ht="18.75">
      <c r="A54" s="926" t="s">
        <v>249</v>
      </c>
      <c r="B54" s="434"/>
      <c r="C54" s="440">
        <v>3150</v>
      </c>
      <c r="D54" s="927">
        <v>76.1</v>
      </c>
      <c r="E54" s="927"/>
      <c r="F54" s="927">
        <v>21.47</v>
      </c>
      <c r="G54" s="927"/>
      <c r="H54" s="441">
        <v>11599.415130160003</v>
      </c>
    </row>
    <row r="55" spans="1:8" ht="18.75">
      <c r="A55" s="926" t="s">
        <v>251</v>
      </c>
      <c r="B55" s="434"/>
      <c r="C55" s="440">
        <v>4000</v>
      </c>
      <c r="D55" s="927">
        <v>97</v>
      </c>
      <c r="E55" s="927"/>
      <c r="F55" s="927">
        <v>25.52</v>
      </c>
      <c r="G55" s="927"/>
      <c r="H55" s="441">
        <v>12877.192386115203</v>
      </c>
    </row>
    <row r="56" spans="1:8" ht="18.75">
      <c r="A56" s="926" t="s">
        <v>253</v>
      </c>
      <c r="B56" s="434"/>
      <c r="C56" s="440">
        <v>5000</v>
      </c>
      <c r="D56" s="927">
        <v>120.9</v>
      </c>
      <c r="E56" s="927"/>
      <c r="F56" s="927">
        <v>29.57</v>
      </c>
      <c r="G56" s="927"/>
      <c r="H56" s="441">
        <v>13961.223753048003</v>
      </c>
    </row>
    <row r="57" spans="1:8" ht="18.75">
      <c r="A57" s="926" t="s">
        <v>255</v>
      </c>
      <c r="B57" s="434"/>
      <c r="C57" s="440">
        <v>6300</v>
      </c>
      <c r="D57" s="927">
        <v>154.6</v>
      </c>
      <c r="E57" s="927"/>
      <c r="F57" s="927">
        <v>37.66</v>
      </c>
      <c r="G57" s="927"/>
      <c r="H57" s="441">
        <v>16475.322861712</v>
      </c>
    </row>
    <row r="58" spans="1:8" ht="18.75">
      <c r="A58" s="926" t="s">
        <v>257</v>
      </c>
      <c r="B58" s="434"/>
      <c r="C58" s="440">
        <v>16000</v>
      </c>
      <c r="D58" s="927">
        <v>417.7</v>
      </c>
      <c r="E58" s="927"/>
      <c r="F58" s="927">
        <v>110.05</v>
      </c>
      <c r="G58" s="927"/>
      <c r="H58" s="441">
        <v>41389.967969064004</v>
      </c>
    </row>
    <row r="59" spans="1:8" ht="16.5" customHeight="1" thickBot="1">
      <c r="A59" s="936" t="s">
        <v>259</v>
      </c>
      <c r="B59" s="937"/>
      <c r="C59" s="457">
        <v>25000</v>
      </c>
      <c r="D59" s="938">
        <v>648.4</v>
      </c>
      <c r="E59" s="938"/>
      <c r="F59" s="938">
        <v>166.25</v>
      </c>
      <c r="G59" s="938"/>
      <c r="H59" s="616">
        <v>59798.635526916</v>
      </c>
    </row>
    <row r="60" ht="19.5" thickBot="1"/>
    <row r="61" spans="1:8" ht="36.75" customHeight="1" thickBot="1">
      <c r="A61" s="928" t="s">
        <v>819</v>
      </c>
      <c r="B61" s="929"/>
      <c r="C61" s="929"/>
      <c r="D61" s="929"/>
      <c r="E61" s="929"/>
      <c r="F61" s="929"/>
      <c r="G61" s="929"/>
      <c r="H61" s="930"/>
    </row>
    <row r="62" spans="1:8" ht="11.25" customHeight="1" thickBot="1">
      <c r="A62" s="931"/>
      <c r="B62" s="883"/>
      <c r="C62" s="883"/>
      <c r="D62" s="883"/>
      <c r="E62" s="883"/>
      <c r="F62" s="883"/>
      <c r="H62" s="99"/>
    </row>
    <row r="63" spans="1:9" ht="21" customHeight="1">
      <c r="A63" s="385" t="s">
        <v>820</v>
      </c>
      <c r="B63" s="386"/>
      <c r="C63" s="386"/>
      <c r="D63" s="386"/>
      <c r="E63" s="386"/>
      <c r="F63" s="386"/>
      <c r="G63" s="386"/>
      <c r="H63" s="387"/>
      <c r="I63" s="90" t="s">
        <v>800</v>
      </c>
    </row>
    <row r="64" spans="1:9" ht="15.75" customHeight="1">
      <c r="A64" s="956" t="s">
        <v>260</v>
      </c>
      <c r="B64" s="948" t="s">
        <v>621</v>
      </c>
      <c r="C64" s="948" t="s">
        <v>619</v>
      </c>
      <c r="D64" s="197" t="s">
        <v>618</v>
      </c>
      <c r="E64" s="197"/>
      <c r="F64" s="197" t="s">
        <v>617</v>
      </c>
      <c r="G64" s="197"/>
      <c r="H64" s="950" t="s">
        <v>594</v>
      </c>
      <c r="I64" s="950" t="s">
        <v>594</v>
      </c>
    </row>
    <row r="65" spans="1:9" ht="12.75" customHeight="1">
      <c r="A65" s="957"/>
      <c r="B65" s="953"/>
      <c r="C65" s="953"/>
      <c r="D65" s="197"/>
      <c r="E65" s="197"/>
      <c r="F65" s="197"/>
      <c r="G65" s="197"/>
      <c r="H65" s="950"/>
      <c r="I65" s="950"/>
    </row>
    <row r="66" spans="1:9" ht="18.75">
      <c r="A66" s="122" t="s">
        <v>582</v>
      </c>
      <c r="B66" s="100" t="s">
        <v>706</v>
      </c>
      <c r="C66" s="100" t="s">
        <v>590</v>
      </c>
      <c r="D66" s="940">
        <v>2600</v>
      </c>
      <c r="E66" s="940"/>
      <c r="F66" s="941">
        <v>29</v>
      </c>
      <c r="G66" s="941"/>
      <c r="H66" s="442">
        <v>24157.1668</v>
      </c>
      <c r="I66" s="442">
        <v>12562.87</v>
      </c>
    </row>
    <row r="67" spans="1:9" ht="18.75">
      <c r="A67" s="122" t="s">
        <v>583</v>
      </c>
      <c r="B67" s="100" t="s">
        <v>707</v>
      </c>
      <c r="C67" s="100" t="s">
        <v>590</v>
      </c>
      <c r="D67" s="940">
        <v>4000</v>
      </c>
      <c r="E67" s="940"/>
      <c r="F67" s="941">
        <v>48</v>
      </c>
      <c r="G67" s="941"/>
      <c r="H67" s="442">
        <v>25155.272932399996</v>
      </c>
      <c r="I67" s="442">
        <v>12634.560000000001</v>
      </c>
    </row>
    <row r="68" spans="1:9" ht="18.75">
      <c r="A68" s="810" t="s">
        <v>584</v>
      </c>
      <c r="B68" s="101" t="s">
        <v>714</v>
      </c>
      <c r="C68" s="101" t="s">
        <v>590</v>
      </c>
      <c r="D68" s="942">
        <v>6300</v>
      </c>
      <c r="E68" s="942"/>
      <c r="F68" s="943">
        <v>71.79</v>
      </c>
      <c r="G68" s="943"/>
      <c r="H68" s="442">
        <v>27193.350639</v>
      </c>
      <c r="I68" s="442">
        <v>16713.4</v>
      </c>
    </row>
    <row r="69" spans="1:9" ht="18.75">
      <c r="A69" s="810" t="s">
        <v>585</v>
      </c>
      <c r="B69" s="101" t="s">
        <v>715</v>
      </c>
      <c r="C69" s="101" t="s">
        <v>590</v>
      </c>
      <c r="D69" s="942">
        <v>10000</v>
      </c>
      <c r="E69" s="942"/>
      <c r="F69" s="943">
        <v>118.61</v>
      </c>
      <c r="G69" s="943"/>
      <c r="H69" s="442">
        <v>41731.16688</v>
      </c>
      <c r="I69" s="442">
        <v>24569.34</v>
      </c>
    </row>
    <row r="70" spans="1:9" ht="18.75">
      <c r="A70" s="810" t="s">
        <v>586</v>
      </c>
      <c r="B70" s="101" t="s">
        <v>705</v>
      </c>
      <c r="C70" s="101" t="s">
        <v>590</v>
      </c>
      <c r="D70" s="942">
        <v>20000</v>
      </c>
      <c r="E70" s="942"/>
      <c r="F70" s="943">
        <v>233.73</v>
      </c>
      <c r="G70" s="943"/>
      <c r="H70" s="442">
        <v>57802.766112</v>
      </c>
      <c r="I70" s="442">
        <v>32178.11</v>
      </c>
    </row>
    <row r="71" spans="1:9" ht="18.75">
      <c r="A71" s="810" t="s">
        <v>587</v>
      </c>
      <c r="B71" s="101" t="s">
        <v>705</v>
      </c>
      <c r="C71" s="101" t="s">
        <v>591</v>
      </c>
      <c r="D71" s="942">
        <v>24600</v>
      </c>
      <c r="E71" s="942"/>
      <c r="F71" s="943">
        <v>325.73</v>
      </c>
      <c r="G71" s="943"/>
      <c r="H71" s="442">
        <v>73500</v>
      </c>
      <c r="I71" s="442">
        <v>42609.54</v>
      </c>
    </row>
    <row r="72" spans="1:9" ht="18.75">
      <c r="A72" s="810" t="s">
        <v>588</v>
      </c>
      <c r="B72" s="101" t="s">
        <v>589</v>
      </c>
      <c r="C72" s="101" t="s">
        <v>591</v>
      </c>
      <c r="D72" s="942">
        <v>60000</v>
      </c>
      <c r="E72" s="942"/>
      <c r="F72" s="943">
        <v>900</v>
      </c>
      <c r="G72" s="943"/>
      <c r="H72" s="442">
        <v>149090.34039899998</v>
      </c>
      <c r="I72" s="442">
        <v>49353.75</v>
      </c>
    </row>
    <row r="73" spans="1:9" ht="19.5" thickBot="1">
      <c r="A73" s="811" t="s">
        <v>261</v>
      </c>
      <c r="B73" s="103" t="s">
        <v>262</v>
      </c>
      <c r="C73" s="103"/>
      <c r="D73" s="944">
        <v>25000</v>
      </c>
      <c r="E73" s="944"/>
      <c r="F73" s="945">
        <v>360</v>
      </c>
      <c r="G73" s="945"/>
      <c r="H73" s="459">
        <v>74145.810102</v>
      </c>
      <c r="I73" s="459">
        <v>43169.15</v>
      </c>
    </row>
  </sheetData>
  <sheetProtection/>
  <mergeCells count="182">
    <mergeCell ref="A1:H3"/>
    <mergeCell ref="A20:B20"/>
    <mergeCell ref="F44:G44"/>
    <mergeCell ref="D44:E44"/>
    <mergeCell ref="A21:B21"/>
    <mergeCell ref="A22:B22"/>
    <mergeCell ref="D22:E22"/>
    <mergeCell ref="A30:B30"/>
    <mergeCell ref="F36:G36"/>
    <mergeCell ref="F37:G37"/>
    <mergeCell ref="F20:G20"/>
    <mergeCell ref="A19:B19"/>
    <mergeCell ref="D11:E11"/>
    <mergeCell ref="F40:G40"/>
    <mergeCell ref="D26:E26"/>
    <mergeCell ref="A11:B11"/>
    <mergeCell ref="A18:B18"/>
    <mergeCell ref="D19:E19"/>
    <mergeCell ref="D20:E20"/>
    <mergeCell ref="D16:E16"/>
    <mergeCell ref="D21:E21"/>
    <mergeCell ref="D36:E36"/>
    <mergeCell ref="D33:E35"/>
    <mergeCell ref="A32:H32"/>
    <mergeCell ref="F30:G30"/>
    <mergeCell ref="D27:E27"/>
    <mergeCell ref="F27:G27"/>
    <mergeCell ref="A26:B26"/>
    <mergeCell ref="A27:B27"/>
    <mergeCell ref="A24:B24"/>
    <mergeCell ref="F18:G18"/>
    <mergeCell ref="F11:G11"/>
    <mergeCell ref="F13:G13"/>
    <mergeCell ref="F14:G14"/>
    <mergeCell ref="F17:G17"/>
    <mergeCell ref="F21:G21"/>
    <mergeCell ref="F19:G19"/>
    <mergeCell ref="A23:B23"/>
    <mergeCell ref="F16:G16"/>
    <mergeCell ref="D25:E25"/>
    <mergeCell ref="F22:G22"/>
    <mergeCell ref="F23:G23"/>
    <mergeCell ref="F25:G25"/>
    <mergeCell ref="D24:E24"/>
    <mergeCell ref="F24:G24"/>
    <mergeCell ref="A25:B25"/>
    <mergeCell ref="D37:E37"/>
    <mergeCell ref="A45:B45"/>
    <mergeCell ref="A36:B36"/>
    <mergeCell ref="A37:B37"/>
    <mergeCell ref="A38:B38"/>
    <mergeCell ref="D40:E40"/>
    <mergeCell ref="D41:E41"/>
    <mergeCell ref="D42:E42"/>
    <mergeCell ref="A44:B44"/>
    <mergeCell ref="D39:E39"/>
    <mergeCell ref="A52:B52"/>
    <mergeCell ref="A58:B58"/>
    <mergeCell ref="A56:B56"/>
    <mergeCell ref="A57:B57"/>
    <mergeCell ref="D47:E47"/>
    <mergeCell ref="D51:E51"/>
    <mergeCell ref="D48:E48"/>
    <mergeCell ref="D49:E49"/>
    <mergeCell ref="D53:E53"/>
    <mergeCell ref="D50:E50"/>
    <mergeCell ref="A64:A65"/>
    <mergeCell ref="A46:B46"/>
    <mergeCell ref="A47:B47"/>
    <mergeCell ref="A53:B53"/>
    <mergeCell ref="A54:B54"/>
    <mergeCell ref="A48:B48"/>
    <mergeCell ref="A59:B59"/>
    <mergeCell ref="A50:B50"/>
    <mergeCell ref="A51:B51"/>
    <mergeCell ref="A55:B55"/>
    <mergeCell ref="D5:E6"/>
    <mergeCell ref="A29:B29"/>
    <mergeCell ref="A28:B28"/>
    <mergeCell ref="A33:B35"/>
    <mergeCell ref="A49:B49"/>
    <mergeCell ref="A39:B39"/>
    <mergeCell ref="A43:B43"/>
    <mergeCell ref="A42:B42"/>
    <mergeCell ref="A41:B41"/>
    <mergeCell ref="A40:B40"/>
    <mergeCell ref="A9:B9"/>
    <mergeCell ref="A5:B6"/>
    <mergeCell ref="H5:H6"/>
    <mergeCell ref="A4:H4"/>
    <mergeCell ref="A7:B7"/>
    <mergeCell ref="A8:B8"/>
    <mergeCell ref="C5:C6"/>
    <mergeCell ref="F10:G10"/>
    <mergeCell ref="A10:B10"/>
    <mergeCell ref="F15:G15"/>
    <mergeCell ref="D7:E7"/>
    <mergeCell ref="D8:E8"/>
    <mergeCell ref="F7:G7"/>
    <mergeCell ref="D9:E9"/>
    <mergeCell ref="D10:E10"/>
    <mergeCell ref="F9:G9"/>
    <mergeCell ref="D15:E15"/>
    <mergeCell ref="A13:B13"/>
    <mergeCell ref="A14:B14"/>
    <mergeCell ref="D18:E18"/>
    <mergeCell ref="A15:B15"/>
    <mergeCell ref="A16:B16"/>
    <mergeCell ref="A17:B17"/>
    <mergeCell ref="D13:E13"/>
    <mergeCell ref="D14:E14"/>
    <mergeCell ref="D17:E17"/>
    <mergeCell ref="A12:B12"/>
    <mergeCell ref="F38:G38"/>
    <mergeCell ref="F43:G43"/>
    <mergeCell ref="D23:E23"/>
    <mergeCell ref="D43:E43"/>
    <mergeCell ref="C33:C35"/>
    <mergeCell ref="D38:E38"/>
    <mergeCell ref="F29:G29"/>
    <mergeCell ref="D30:E30"/>
    <mergeCell ref="F26:G26"/>
    <mergeCell ref="D66:E66"/>
    <mergeCell ref="F56:G56"/>
    <mergeCell ref="F57:G57"/>
    <mergeCell ref="D57:E57"/>
    <mergeCell ref="D58:E58"/>
    <mergeCell ref="F54:G54"/>
    <mergeCell ref="F64:G65"/>
    <mergeCell ref="F59:G59"/>
    <mergeCell ref="F66:G66"/>
    <mergeCell ref="D54:E54"/>
    <mergeCell ref="F53:G53"/>
    <mergeCell ref="H33:H35"/>
    <mergeCell ref="F33:G35"/>
    <mergeCell ref="F41:G41"/>
    <mergeCell ref="F42:G42"/>
    <mergeCell ref="F39:G39"/>
    <mergeCell ref="F48:G48"/>
    <mergeCell ref="F52:G52"/>
    <mergeCell ref="F49:G49"/>
    <mergeCell ref="F50:G50"/>
    <mergeCell ref="H64:H65"/>
    <mergeCell ref="F51:G51"/>
    <mergeCell ref="F58:G58"/>
    <mergeCell ref="D70:E70"/>
    <mergeCell ref="D71:E71"/>
    <mergeCell ref="F67:G67"/>
    <mergeCell ref="F68:G68"/>
    <mergeCell ref="F69:G69"/>
    <mergeCell ref="F70:G70"/>
    <mergeCell ref="D67:E67"/>
    <mergeCell ref="D68:E68"/>
    <mergeCell ref="D69:E69"/>
    <mergeCell ref="D72:E72"/>
    <mergeCell ref="D73:E73"/>
    <mergeCell ref="A63:H63"/>
    <mergeCell ref="A61:H61"/>
    <mergeCell ref="C64:C65"/>
    <mergeCell ref="B64:B65"/>
    <mergeCell ref="F71:G71"/>
    <mergeCell ref="F72:G72"/>
    <mergeCell ref="F73:G73"/>
    <mergeCell ref="D64:E65"/>
    <mergeCell ref="F5:G6"/>
    <mergeCell ref="D12:E12"/>
    <mergeCell ref="F12:G12"/>
    <mergeCell ref="F8:G8"/>
    <mergeCell ref="F55:G55"/>
    <mergeCell ref="F45:G45"/>
    <mergeCell ref="F46:G46"/>
    <mergeCell ref="F47:G47"/>
    <mergeCell ref="I64:I65"/>
    <mergeCell ref="D28:E28"/>
    <mergeCell ref="F28:G28"/>
    <mergeCell ref="D59:E59"/>
    <mergeCell ref="D29:E29"/>
    <mergeCell ref="D55:E55"/>
    <mergeCell ref="D56:E56"/>
    <mergeCell ref="D52:E52"/>
    <mergeCell ref="D45:E45"/>
    <mergeCell ref="D46:E46"/>
  </mergeCells>
  <printOptions horizontalCentered="1"/>
  <pageMargins left="0.4330708661417323" right="0.2755905511811024" top="0.2362204724409449" bottom="0.15748031496062992" header="0.1968503937007874" footer="0.2362204724409449"/>
  <pageSetup fitToHeight="0" horizontalDpi="600" verticalDpi="600" orientation="portrait" paperSize="9" scale="7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95"/>
  <sheetViews>
    <sheetView zoomScale="75" zoomScaleNormal="75" zoomScalePageLayoutView="0" workbookViewId="0" topLeftCell="A1">
      <selection activeCell="P17" sqref="P17"/>
    </sheetView>
  </sheetViews>
  <sheetFormatPr defaultColWidth="9.00390625" defaultRowHeight="12.75"/>
  <cols>
    <col min="1" max="1" width="12.625" style="690" customWidth="1"/>
    <col min="2" max="2" width="42.625" style="690" customWidth="1"/>
    <col min="3" max="3" width="10.875" style="690" customWidth="1"/>
    <col min="4" max="4" width="2.75390625" style="690" customWidth="1"/>
    <col min="5" max="5" width="13.625" style="690" customWidth="1"/>
    <col min="6" max="6" width="8.125" style="690" customWidth="1"/>
    <col min="7" max="7" width="6.75390625" style="690" customWidth="1"/>
    <col min="8" max="8" width="7.625" style="690" customWidth="1"/>
    <col min="9" max="10" width="7.875" style="690" customWidth="1"/>
    <col min="11" max="11" width="6.625" style="690" customWidth="1"/>
    <col min="12" max="12" width="9.875" style="690" customWidth="1"/>
    <col min="13" max="16384" width="9.125" style="690" customWidth="1"/>
  </cols>
  <sheetData>
    <row r="1" spans="1:15" s="91" customFormat="1" ht="12.75" customHeight="1">
      <c r="A1" s="248" t="s">
        <v>805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1"/>
      <c r="M1" s="104"/>
      <c r="N1" s="104"/>
      <c r="O1" s="104"/>
    </row>
    <row r="2" spans="1:15" s="91" customFormat="1" ht="22.5" customHeight="1">
      <c r="A2" s="412"/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4"/>
      <c r="M2" s="104"/>
      <c r="N2" s="104"/>
      <c r="O2" s="104"/>
    </row>
    <row r="3" spans="1:15" s="91" customFormat="1" ht="42" customHeight="1" thickBot="1">
      <c r="A3" s="415"/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7"/>
      <c r="M3" s="104"/>
      <c r="N3" s="104"/>
      <c r="O3" s="104"/>
    </row>
    <row r="4" spans="1:12" ht="16.5" customHeight="1">
      <c r="A4" s="404" t="s">
        <v>821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6"/>
    </row>
    <row r="5" spans="1:12" ht="27" customHeight="1">
      <c r="A5" s="407"/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9"/>
    </row>
    <row r="6" spans="1:12" ht="25.5" customHeight="1" thickBot="1">
      <c r="A6" s="398" t="s">
        <v>822</v>
      </c>
      <c r="B6" s="399"/>
      <c r="C6" s="399"/>
      <c r="D6" s="399"/>
      <c r="E6" s="399"/>
      <c r="F6" s="399"/>
      <c r="G6" s="399"/>
      <c r="H6" s="399"/>
      <c r="I6" s="399"/>
      <c r="J6" s="399"/>
      <c r="K6" s="399"/>
      <c r="L6" s="400"/>
    </row>
    <row r="7" spans="1:12" s="87" customFormat="1" ht="48" customHeight="1" thickBot="1">
      <c r="A7" s="401" t="s">
        <v>823</v>
      </c>
      <c r="B7" s="402"/>
      <c r="C7" s="403"/>
      <c r="D7" s="65"/>
      <c r="E7" s="257" t="s">
        <v>824</v>
      </c>
      <c r="F7" s="258"/>
      <c r="G7" s="258"/>
      <c r="H7" s="258"/>
      <c r="I7" s="258"/>
      <c r="J7" s="258"/>
      <c r="K7" s="258"/>
      <c r="L7" s="259"/>
    </row>
    <row r="8" spans="1:12" ht="57.75" customHeight="1" thickBot="1">
      <c r="A8" s="66" t="s">
        <v>454</v>
      </c>
      <c r="B8" s="67" t="s">
        <v>455</v>
      </c>
      <c r="C8" s="68" t="s">
        <v>825</v>
      </c>
      <c r="D8" s="59"/>
      <c r="E8" s="69" t="s">
        <v>454</v>
      </c>
      <c r="F8" s="397" t="s">
        <v>455</v>
      </c>
      <c r="G8" s="397"/>
      <c r="H8" s="397"/>
      <c r="I8" s="397"/>
      <c r="J8" s="397"/>
      <c r="K8" s="397"/>
      <c r="L8" s="70" t="s">
        <v>825</v>
      </c>
    </row>
    <row r="9" spans="1:12" ht="18.75">
      <c r="A9" s="969" t="s">
        <v>456</v>
      </c>
      <c r="B9" s="970" t="s">
        <v>457</v>
      </c>
      <c r="C9" s="958"/>
      <c r="E9" s="969" t="s">
        <v>479</v>
      </c>
      <c r="F9" s="971" t="s">
        <v>457</v>
      </c>
      <c r="G9" s="971"/>
      <c r="H9" s="971"/>
      <c r="I9" s="971"/>
      <c r="J9" s="971"/>
      <c r="K9" s="971"/>
      <c r="L9" s="958"/>
    </row>
    <row r="10" spans="1:12" ht="37.5">
      <c r="A10" s="963" t="s">
        <v>495</v>
      </c>
      <c r="B10" s="959" t="s">
        <v>458</v>
      </c>
      <c r="C10" s="442">
        <v>132.252</v>
      </c>
      <c r="E10" s="963" t="s">
        <v>536</v>
      </c>
      <c r="F10" s="960" t="s">
        <v>477</v>
      </c>
      <c r="G10" s="960"/>
      <c r="H10" s="960"/>
      <c r="I10" s="960"/>
      <c r="J10" s="960"/>
      <c r="K10" s="960"/>
      <c r="L10" s="442">
        <v>207.1948</v>
      </c>
    </row>
    <row r="11" spans="1:12" ht="18.75">
      <c r="A11" s="963" t="s">
        <v>496</v>
      </c>
      <c r="B11" s="959" t="s">
        <v>477</v>
      </c>
      <c r="C11" s="442" t="s">
        <v>581</v>
      </c>
      <c r="E11" s="963" t="s">
        <v>537</v>
      </c>
      <c r="F11" s="960" t="s">
        <v>466</v>
      </c>
      <c r="G11" s="960"/>
      <c r="H11" s="960"/>
      <c r="I11" s="960"/>
      <c r="J11" s="960"/>
      <c r="K11" s="960"/>
      <c r="L11" s="442">
        <v>242.46200000000002</v>
      </c>
    </row>
    <row r="12" spans="1:12" ht="12.75" customHeight="1">
      <c r="A12" s="963" t="s">
        <v>497</v>
      </c>
      <c r="B12" s="959" t="s">
        <v>459</v>
      </c>
      <c r="C12" s="442">
        <v>122.3331</v>
      </c>
      <c r="E12" s="963" t="s">
        <v>538</v>
      </c>
      <c r="F12" s="960" t="s">
        <v>478</v>
      </c>
      <c r="G12" s="960"/>
      <c r="H12" s="960"/>
      <c r="I12" s="960"/>
      <c r="J12" s="960"/>
      <c r="K12" s="960"/>
      <c r="L12" s="442">
        <v>192.8675</v>
      </c>
    </row>
    <row r="13" spans="1:12" ht="24.75" customHeight="1">
      <c r="A13" s="963" t="s">
        <v>498</v>
      </c>
      <c r="B13" s="959" t="s">
        <v>460</v>
      </c>
      <c r="C13" s="442">
        <v>126.74150000000002</v>
      </c>
      <c r="E13" s="963" t="s">
        <v>539</v>
      </c>
      <c r="F13" s="960" t="s">
        <v>480</v>
      </c>
      <c r="G13" s="960"/>
      <c r="H13" s="960"/>
      <c r="I13" s="960"/>
      <c r="J13" s="960"/>
      <c r="K13" s="960"/>
      <c r="L13" s="442">
        <v>241.3599</v>
      </c>
    </row>
    <row r="14" spans="1:12" ht="21" customHeight="1">
      <c r="A14" s="963" t="s">
        <v>499</v>
      </c>
      <c r="B14" s="959" t="s">
        <v>500</v>
      </c>
      <c r="C14" s="442" t="s">
        <v>581</v>
      </c>
      <c r="E14" s="963" t="s">
        <v>540</v>
      </c>
      <c r="F14" s="960" t="s">
        <v>467</v>
      </c>
      <c r="G14" s="960"/>
      <c r="H14" s="960"/>
      <c r="I14" s="960"/>
      <c r="J14" s="960"/>
      <c r="K14" s="960"/>
      <c r="L14" s="442">
        <v>225.93050000000002</v>
      </c>
    </row>
    <row r="15" spans="1:12" ht="15.75" customHeight="1">
      <c r="A15" s="963" t="s">
        <v>501</v>
      </c>
      <c r="B15" s="959" t="s">
        <v>502</v>
      </c>
      <c r="C15" s="442" t="s">
        <v>581</v>
      </c>
      <c r="E15" s="963" t="s">
        <v>541</v>
      </c>
      <c r="F15" s="960" t="s">
        <v>468</v>
      </c>
      <c r="G15" s="960"/>
      <c r="H15" s="960"/>
      <c r="I15" s="960"/>
      <c r="J15" s="960"/>
      <c r="K15" s="960"/>
      <c r="L15" s="442">
        <v>265.6061</v>
      </c>
    </row>
    <row r="16" spans="1:12" ht="24" customHeight="1">
      <c r="A16" s="965" t="s">
        <v>461</v>
      </c>
      <c r="B16" s="961" t="s">
        <v>457</v>
      </c>
      <c r="C16" s="962"/>
      <c r="E16" s="963" t="s">
        <v>542</v>
      </c>
      <c r="F16" s="960" t="s">
        <v>481</v>
      </c>
      <c r="G16" s="960"/>
      <c r="H16" s="960"/>
      <c r="I16" s="960"/>
      <c r="J16" s="960"/>
      <c r="K16" s="960"/>
      <c r="L16" s="442">
        <v>272.2187</v>
      </c>
    </row>
    <row r="17" spans="1:12" ht="37.5">
      <c r="A17" s="963" t="s">
        <v>503</v>
      </c>
      <c r="B17" s="959" t="s">
        <v>462</v>
      </c>
      <c r="C17" s="442">
        <v>145.4772</v>
      </c>
      <c r="E17" s="965" t="s">
        <v>482</v>
      </c>
      <c r="F17" s="964" t="s">
        <v>483</v>
      </c>
      <c r="G17" s="964"/>
      <c r="H17" s="964"/>
      <c r="I17" s="964"/>
      <c r="J17" s="964"/>
      <c r="K17" s="964"/>
      <c r="L17" s="962"/>
    </row>
    <row r="18" spans="1:12" ht="56.25">
      <c r="A18" s="963" t="s">
        <v>504</v>
      </c>
      <c r="B18" s="959" t="s">
        <v>626</v>
      </c>
      <c r="C18" s="442">
        <v>165.315</v>
      </c>
      <c r="E18" s="963" t="s">
        <v>543</v>
      </c>
      <c r="F18" s="960" t="s">
        <v>477</v>
      </c>
      <c r="G18" s="960"/>
      <c r="H18" s="960"/>
      <c r="I18" s="960"/>
      <c r="J18" s="960"/>
      <c r="K18" s="960"/>
      <c r="L18" s="442">
        <v>260.09560000000005</v>
      </c>
    </row>
    <row r="19" spans="1:12" ht="37.5">
      <c r="A19" s="963" t="s">
        <v>505</v>
      </c>
      <c r="B19" s="959" t="s">
        <v>463</v>
      </c>
      <c r="C19" s="442">
        <v>145.4772</v>
      </c>
      <c r="E19" s="963" t="s">
        <v>544</v>
      </c>
      <c r="F19" s="960" t="s">
        <v>466</v>
      </c>
      <c r="G19" s="960"/>
      <c r="H19" s="960"/>
      <c r="I19" s="960"/>
      <c r="J19" s="960"/>
      <c r="K19" s="960"/>
      <c r="L19" s="442">
        <v>296.4649</v>
      </c>
    </row>
    <row r="20" spans="1:12" ht="27" customHeight="1">
      <c r="A20" s="963" t="s">
        <v>506</v>
      </c>
      <c r="B20" s="959" t="s">
        <v>625</v>
      </c>
      <c r="C20" s="442">
        <v>165.315</v>
      </c>
      <c r="E20" s="963" t="s">
        <v>545</v>
      </c>
      <c r="F20" s="960" t="s">
        <v>478</v>
      </c>
      <c r="G20" s="960"/>
      <c r="H20" s="960"/>
      <c r="I20" s="960"/>
      <c r="J20" s="960"/>
      <c r="K20" s="960"/>
      <c r="L20" s="442">
        <v>241.3599</v>
      </c>
    </row>
    <row r="21" spans="1:12" ht="37.5">
      <c r="A21" s="963" t="s">
        <v>507</v>
      </c>
      <c r="B21" s="959" t="s">
        <v>624</v>
      </c>
      <c r="C21" s="442">
        <v>204.99060000000003</v>
      </c>
      <c r="E21" s="963" t="s">
        <v>546</v>
      </c>
      <c r="F21" s="960" t="s">
        <v>480</v>
      </c>
      <c r="G21" s="960"/>
      <c r="H21" s="960"/>
      <c r="I21" s="960"/>
      <c r="J21" s="960"/>
      <c r="K21" s="960"/>
      <c r="L21" s="442">
        <v>296.4649</v>
      </c>
    </row>
    <row r="22" spans="1:12" ht="18.75">
      <c r="A22" s="965" t="s">
        <v>464</v>
      </c>
      <c r="B22" s="961" t="s">
        <v>465</v>
      </c>
      <c r="C22" s="962"/>
      <c r="E22" s="963" t="s">
        <v>547</v>
      </c>
      <c r="F22" s="960" t="s">
        <v>467</v>
      </c>
      <c r="G22" s="960"/>
      <c r="H22" s="960"/>
      <c r="I22" s="960"/>
      <c r="J22" s="960"/>
      <c r="K22" s="960"/>
      <c r="L22" s="442">
        <v>276.6271</v>
      </c>
    </row>
    <row r="23" spans="1:12" ht="17.25" customHeight="1">
      <c r="A23" s="963" t="s">
        <v>508</v>
      </c>
      <c r="B23" s="959" t="s">
        <v>458</v>
      </c>
      <c r="C23" s="442">
        <v>139.9667</v>
      </c>
      <c r="E23" s="963" t="s">
        <v>548</v>
      </c>
      <c r="F23" s="960" t="s">
        <v>468</v>
      </c>
      <c r="G23" s="960"/>
      <c r="H23" s="960"/>
      <c r="I23" s="960"/>
      <c r="J23" s="960"/>
      <c r="K23" s="960"/>
      <c r="L23" s="442">
        <v>324.0174</v>
      </c>
    </row>
    <row r="24" spans="1:12" ht="26.25" customHeight="1">
      <c r="A24" s="963" t="s">
        <v>509</v>
      </c>
      <c r="B24" s="959" t="s">
        <v>466</v>
      </c>
      <c r="C24" s="442">
        <v>159.8045</v>
      </c>
      <c r="E24" s="963" t="s">
        <v>549</v>
      </c>
      <c r="F24" s="960" t="s">
        <v>484</v>
      </c>
      <c r="G24" s="960"/>
      <c r="H24" s="960"/>
      <c r="I24" s="960"/>
      <c r="J24" s="960"/>
      <c r="K24" s="960"/>
      <c r="L24" s="442">
        <v>349.3657</v>
      </c>
    </row>
    <row r="25" spans="1:12" ht="17.25" customHeight="1">
      <c r="A25" s="963" t="s">
        <v>510</v>
      </c>
      <c r="B25" s="959" t="s">
        <v>826</v>
      </c>
      <c r="C25" s="442">
        <v>145.4772</v>
      </c>
      <c r="E25" s="963" t="s">
        <v>550</v>
      </c>
      <c r="F25" s="960" t="s">
        <v>481</v>
      </c>
      <c r="G25" s="960"/>
      <c r="H25" s="960"/>
      <c r="I25" s="960"/>
      <c r="J25" s="960"/>
      <c r="K25" s="960"/>
      <c r="L25" s="442">
        <v>335.0384</v>
      </c>
    </row>
    <row r="26" spans="1:12" ht="22.5" customHeight="1">
      <c r="A26" s="963" t="s">
        <v>511</v>
      </c>
      <c r="B26" s="959" t="s">
        <v>460</v>
      </c>
      <c r="C26" s="442">
        <v>139.9667</v>
      </c>
      <c r="E26" s="965" t="s">
        <v>827</v>
      </c>
      <c r="F26" s="964" t="s">
        <v>485</v>
      </c>
      <c r="G26" s="964"/>
      <c r="H26" s="964"/>
      <c r="I26" s="964"/>
      <c r="J26" s="964"/>
      <c r="K26" s="964"/>
      <c r="L26" s="962"/>
    </row>
    <row r="27" spans="1:12" ht="25.5" customHeight="1">
      <c r="A27" s="963" t="s">
        <v>512</v>
      </c>
      <c r="B27" s="959" t="s">
        <v>467</v>
      </c>
      <c r="C27" s="442">
        <v>159.8045</v>
      </c>
      <c r="E27" s="963" t="s">
        <v>551</v>
      </c>
      <c r="F27" s="960" t="s">
        <v>477</v>
      </c>
      <c r="G27" s="960"/>
      <c r="H27" s="960"/>
      <c r="I27" s="960"/>
      <c r="J27" s="960"/>
      <c r="K27" s="960"/>
      <c r="L27" s="442">
        <v>328.42580000000004</v>
      </c>
    </row>
    <row r="28" spans="1:12" ht="16.5" customHeight="1">
      <c r="A28" s="963" t="s">
        <v>513</v>
      </c>
      <c r="B28" s="959" t="s">
        <v>828</v>
      </c>
      <c r="C28" s="442">
        <v>145.4772</v>
      </c>
      <c r="E28" s="963" t="s">
        <v>552</v>
      </c>
      <c r="F28" s="960" t="s">
        <v>486</v>
      </c>
      <c r="G28" s="960"/>
      <c r="H28" s="960"/>
      <c r="I28" s="960"/>
      <c r="J28" s="960"/>
      <c r="K28" s="960"/>
      <c r="L28" s="442">
        <v>375.81610000000006</v>
      </c>
    </row>
    <row r="29" spans="1:12" ht="14.25" customHeight="1">
      <c r="A29" s="963" t="s">
        <v>514</v>
      </c>
      <c r="B29" s="959" t="s">
        <v>468</v>
      </c>
      <c r="C29" s="442">
        <v>198.37800000000001</v>
      </c>
      <c r="E29" s="963" t="s">
        <v>553</v>
      </c>
      <c r="F29" s="960" t="s">
        <v>478</v>
      </c>
      <c r="G29" s="960"/>
      <c r="H29" s="960"/>
      <c r="I29" s="960"/>
      <c r="J29" s="960"/>
      <c r="K29" s="960"/>
      <c r="L29" s="442">
        <v>276.6271</v>
      </c>
    </row>
    <row r="30" spans="1:12" ht="37.5">
      <c r="A30" s="963" t="s">
        <v>515</v>
      </c>
      <c r="B30" s="959" t="s">
        <v>623</v>
      </c>
      <c r="C30" s="442">
        <v>204.99060000000003</v>
      </c>
      <c r="E30" s="963" t="s">
        <v>554</v>
      </c>
      <c r="F30" s="960" t="s">
        <v>467</v>
      </c>
      <c r="G30" s="960"/>
      <c r="H30" s="960"/>
      <c r="I30" s="960"/>
      <c r="J30" s="960"/>
      <c r="K30" s="960"/>
      <c r="L30" s="442">
        <v>349.3657</v>
      </c>
    </row>
    <row r="31" spans="1:12" ht="17.25" customHeight="1">
      <c r="A31" s="963" t="s">
        <v>516</v>
      </c>
      <c r="B31" s="959" t="s">
        <v>469</v>
      </c>
      <c r="C31" s="442">
        <v>240.2578</v>
      </c>
      <c r="E31" s="963" t="s">
        <v>555</v>
      </c>
      <c r="F31" s="960" t="s">
        <v>468</v>
      </c>
      <c r="G31" s="960"/>
      <c r="H31" s="960"/>
      <c r="I31" s="960"/>
      <c r="J31" s="960"/>
      <c r="K31" s="960"/>
      <c r="L31" s="442">
        <v>383.5308</v>
      </c>
    </row>
    <row r="32" spans="1:12" ht="37.5">
      <c r="A32" s="963" t="s">
        <v>517</v>
      </c>
      <c r="B32" s="959" t="s">
        <v>622</v>
      </c>
      <c r="C32" s="442">
        <v>217.11370000000002</v>
      </c>
      <c r="E32" s="965" t="s">
        <v>829</v>
      </c>
      <c r="F32" s="964" t="s">
        <v>485</v>
      </c>
      <c r="G32" s="964"/>
      <c r="H32" s="964"/>
      <c r="I32" s="964"/>
      <c r="J32" s="964"/>
      <c r="K32" s="964"/>
      <c r="L32" s="962"/>
    </row>
    <row r="33" spans="1:12" ht="18.75">
      <c r="A33" s="965" t="s">
        <v>471</v>
      </c>
      <c r="B33" s="961" t="s">
        <v>472</v>
      </c>
      <c r="C33" s="962"/>
      <c r="E33" s="963" t="s">
        <v>570</v>
      </c>
      <c r="F33" s="960" t="s">
        <v>477</v>
      </c>
      <c r="G33" s="960"/>
      <c r="H33" s="960"/>
      <c r="I33" s="960"/>
      <c r="J33" s="960"/>
      <c r="K33" s="960"/>
      <c r="L33" s="442">
        <v>328.42580000000004</v>
      </c>
    </row>
    <row r="34" spans="1:12" ht="37.5">
      <c r="A34" s="963" t="s">
        <v>518</v>
      </c>
      <c r="B34" s="959" t="s">
        <v>458</v>
      </c>
      <c r="C34" s="442">
        <v>175.23390000000003</v>
      </c>
      <c r="E34" s="963" t="s">
        <v>571</v>
      </c>
      <c r="F34" s="960" t="s">
        <v>572</v>
      </c>
      <c r="G34" s="960"/>
      <c r="H34" s="960"/>
      <c r="I34" s="960"/>
      <c r="J34" s="960"/>
      <c r="K34" s="960"/>
      <c r="L34" s="442">
        <v>375.81610000000006</v>
      </c>
    </row>
    <row r="35" spans="1:12" ht="37.5">
      <c r="A35" s="963" t="s">
        <v>519</v>
      </c>
      <c r="B35" s="959" t="s">
        <v>466</v>
      </c>
      <c r="C35" s="442">
        <v>210.5011</v>
      </c>
      <c r="E35" s="963" t="s">
        <v>573</v>
      </c>
      <c r="F35" s="960" t="s">
        <v>478</v>
      </c>
      <c r="G35" s="960"/>
      <c r="H35" s="960"/>
      <c r="I35" s="960"/>
      <c r="J35" s="960"/>
      <c r="K35" s="960"/>
      <c r="L35" s="442">
        <v>276.6271</v>
      </c>
    </row>
    <row r="36" spans="1:12" ht="37.5">
      <c r="A36" s="963" t="s">
        <v>520</v>
      </c>
      <c r="B36" s="959" t="s">
        <v>460</v>
      </c>
      <c r="C36" s="442">
        <v>168.62130000000002</v>
      </c>
      <c r="E36" s="963" t="s">
        <v>574</v>
      </c>
      <c r="F36" s="960" t="s">
        <v>480</v>
      </c>
      <c r="G36" s="960"/>
      <c r="H36" s="960"/>
      <c r="I36" s="960"/>
      <c r="J36" s="960"/>
      <c r="K36" s="960"/>
      <c r="L36" s="442">
        <v>398.96020000000004</v>
      </c>
    </row>
    <row r="37" spans="1:12" ht="24.75" customHeight="1">
      <c r="A37" s="963" t="s">
        <v>521</v>
      </c>
      <c r="B37" s="959" t="s">
        <v>467</v>
      </c>
      <c r="C37" s="442">
        <v>204.99060000000003</v>
      </c>
      <c r="E37" s="963" t="s">
        <v>575</v>
      </c>
      <c r="F37" s="960" t="s">
        <v>576</v>
      </c>
      <c r="G37" s="960"/>
      <c r="H37" s="960"/>
      <c r="I37" s="960"/>
      <c r="J37" s="960"/>
      <c r="K37" s="960"/>
      <c r="L37" s="442">
        <v>315.2006</v>
      </c>
    </row>
    <row r="38" spans="1:12" ht="37.5">
      <c r="A38" s="963" t="s">
        <v>522</v>
      </c>
      <c r="B38" s="959" t="s">
        <v>468</v>
      </c>
      <c r="C38" s="442">
        <v>260.09560000000005</v>
      </c>
      <c r="E38" s="963" t="s">
        <v>577</v>
      </c>
      <c r="F38" s="960" t="s">
        <v>578</v>
      </c>
      <c r="G38" s="960"/>
      <c r="H38" s="960"/>
      <c r="I38" s="960"/>
      <c r="J38" s="960"/>
      <c r="K38" s="960"/>
      <c r="L38" s="442">
        <v>350.46780000000007</v>
      </c>
    </row>
    <row r="39" spans="1:12" ht="26.25" customHeight="1">
      <c r="A39" s="963" t="s">
        <v>523</v>
      </c>
      <c r="B39" s="959" t="s">
        <v>469</v>
      </c>
      <c r="C39" s="442">
        <v>300.87330000000003</v>
      </c>
      <c r="E39" s="963" t="s">
        <v>579</v>
      </c>
      <c r="F39" s="960" t="s">
        <v>488</v>
      </c>
      <c r="G39" s="960"/>
      <c r="H39" s="960"/>
      <c r="I39" s="960"/>
      <c r="J39" s="960"/>
      <c r="K39" s="960"/>
      <c r="L39" s="442">
        <v>390.14340000000004</v>
      </c>
    </row>
    <row r="40" spans="1:19" ht="37.5">
      <c r="A40" s="963" t="s">
        <v>524</v>
      </c>
      <c r="B40" s="959" t="s">
        <v>470</v>
      </c>
      <c r="C40" s="442">
        <v>277.7292</v>
      </c>
      <c r="E40" s="963" t="s">
        <v>580</v>
      </c>
      <c r="F40" s="960" t="s">
        <v>481</v>
      </c>
      <c r="G40" s="960"/>
      <c r="H40" s="960"/>
      <c r="I40" s="960"/>
      <c r="J40" s="960"/>
      <c r="K40" s="960"/>
      <c r="L40" s="442">
        <v>398.96020000000004</v>
      </c>
      <c r="S40" s="972"/>
    </row>
    <row r="41" spans="1:12" ht="18.75">
      <c r="A41" s="965" t="s">
        <v>473</v>
      </c>
      <c r="B41" s="961" t="s">
        <v>474</v>
      </c>
      <c r="C41" s="962"/>
      <c r="E41" s="965" t="s">
        <v>696</v>
      </c>
      <c r="F41" s="964" t="s">
        <v>474</v>
      </c>
      <c r="G41" s="964"/>
      <c r="H41" s="964"/>
      <c r="I41" s="964"/>
      <c r="J41" s="964"/>
      <c r="K41" s="964"/>
      <c r="L41" s="962"/>
    </row>
    <row r="42" spans="1:16" ht="22.5" customHeight="1">
      <c r="A42" s="963" t="s">
        <v>525</v>
      </c>
      <c r="B42" s="959" t="s">
        <v>458</v>
      </c>
      <c r="C42" s="442">
        <v>201.6843</v>
      </c>
      <c r="E42" s="973" t="s">
        <v>697</v>
      </c>
      <c r="F42" s="960" t="s">
        <v>477</v>
      </c>
      <c r="G42" s="960"/>
      <c r="H42" s="960"/>
      <c r="I42" s="960"/>
      <c r="J42" s="960"/>
      <c r="K42" s="960"/>
      <c r="L42" s="442">
        <v>391.2455</v>
      </c>
      <c r="N42" s="974"/>
      <c r="O42" s="974"/>
      <c r="P42" s="974"/>
    </row>
    <row r="43" spans="1:12" ht="26.25" customHeight="1">
      <c r="A43" s="963" t="s">
        <v>526</v>
      </c>
      <c r="B43" s="959" t="s">
        <v>466</v>
      </c>
      <c r="C43" s="442">
        <v>250.1767</v>
      </c>
      <c r="E43" s="973" t="s">
        <v>698</v>
      </c>
      <c r="F43" s="960" t="s">
        <v>486</v>
      </c>
      <c r="G43" s="960"/>
      <c r="H43" s="960"/>
      <c r="I43" s="960"/>
      <c r="J43" s="960"/>
      <c r="K43" s="960"/>
      <c r="L43" s="442">
        <v>427.6148</v>
      </c>
    </row>
    <row r="44" spans="1:15" ht="21.75" customHeight="1">
      <c r="A44" s="963" t="s">
        <v>527</v>
      </c>
      <c r="B44" s="959" t="s">
        <v>460</v>
      </c>
      <c r="C44" s="442">
        <v>197.2759</v>
      </c>
      <c r="E44" s="973" t="s">
        <v>699</v>
      </c>
      <c r="F44" s="960" t="s">
        <v>478</v>
      </c>
      <c r="G44" s="960"/>
      <c r="H44" s="960"/>
      <c r="I44" s="960"/>
      <c r="J44" s="960"/>
      <c r="K44" s="960"/>
      <c r="L44" s="442">
        <v>339.44680000000005</v>
      </c>
      <c r="O44" s="972"/>
    </row>
    <row r="45" spans="1:15" ht="27" customHeight="1">
      <c r="A45" s="963" t="s">
        <v>528</v>
      </c>
      <c r="B45" s="959" t="s">
        <v>467</v>
      </c>
      <c r="C45" s="442">
        <v>244.6662</v>
      </c>
      <c r="E45" s="973" t="s">
        <v>700</v>
      </c>
      <c r="F45" s="960" t="s">
        <v>487</v>
      </c>
      <c r="G45" s="960"/>
      <c r="H45" s="960"/>
      <c r="I45" s="960"/>
      <c r="J45" s="960"/>
      <c r="K45" s="960"/>
      <c r="L45" s="442">
        <v>445.2484</v>
      </c>
      <c r="O45" s="972"/>
    </row>
    <row r="46" spans="1:15" ht="37.5">
      <c r="A46" s="963" t="s">
        <v>529</v>
      </c>
      <c r="B46" s="959" t="s">
        <v>468</v>
      </c>
      <c r="C46" s="442">
        <v>295.36280000000005</v>
      </c>
      <c r="E46" s="973" t="s">
        <v>701</v>
      </c>
      <c r="F46" s="960" t="s">
        <v>468</v>
      </c>
      <c r="G46" s="960"/>
      <c r="H46" s="960"/>
      <c r="I46" s="960"/>
      <c r="J46" s="960"/>
      <c r="K46" s="960"/>
      <c r="L46" s="442">
        <v>379.1224</v>
      </c>
      <c r="O46" s="972"/>
    </row>
    <row r="47" spans="1:15" ht="25.5" customHeight="1">
      <c r="A47" s="963" t="s">
        <v>530</v>
      </c>
      <c r="B47" s="959" t="s">
        <v>469</v>
      </c>
      <c r="C47" s="442">
        <v>335.0384</v>
      </c>
      <c r="E47" s="973" t="s">
        <v>702</v>
      </c>
      <c r="F47" s="960" t="s">
        <v>488</v>
      </c>
      <c r="G47" s="960"/>
      <c r="H47" s="960"/>
      <c r="I47" s="960"/>
      <c r="J47" s="960"/>
      <c r="K47" s="960"/>
      <c r="L47" s="442">
        <v>398.96020000000004</v>
      </c>
      <c r="O47" s="972"/>
    </row>
    <row r="48" spans="1:15" ht="37.5">
      <c r="A48" s="963" t="s">
        <v>531</v>
      </c>
      <c r="B48" s="959" t="s">
        <v>470</v>
      </c>
      <c r="C48" s="442">
        <v>310.7922</v>
      </c>
      <c r="E48" s="973" t="s">
        <v>703</v>
      </c>
      <c r="F48" s="960" t="s">
        <v>481</v>
      </c>
      <c r="G48" s="960"/>
      <c r="H48" s="960"/>
      <c r="I48" s="960"/>
      <c r="J48" s="960"/>
      <c r="K48" s="960"/>
      <c r="L48" s="442">
        <v>426.51270000000005</v>
      </c>
      <c r="O48" s="972"/>
    </row>
    <row r="49" spans="1:15" ht="19.5" thickBot="1">
      <c r="A49" s="965" t="s">
        <v>475</v>
      </c>
      <c r="B49" s="961" t="s">
        <v>476</v>
      </c>
      <c r="C49" s="962"/>
      <c r="E49" s="975" t="s">
        <v>704</v>
      </c>
      <c r="F49" s="976" t="s">
        <v>481</v>
      </c>
      <c r="G49" s="137"/>
      <c r="H49" s="137"/>
      <c r="I49" s="137"/>
      <c r="J49" s="137"/>
      <c r="K49" s="137"/>
      <c r="L49" s="459">
        <v>454.06520000000006</v>
      </c>
      <c r="O49" s="972"/>
    </row>
    <row r="50" spans="1:5" ht="18.75">
      <c r="A50" s="963" t="s">
        <v>532</v>
      </c>
      <c r="B50" s="959" t="s">
        <v>477</v>
      </c>
      <c r="C50" s="442">
        <v>352.672</v>
      </c>
      <c r="E50" s="71" t="s">
        <v>830</v>
      </c>
    </row>
    <row r="51" spans="1:3" ht="18.75">
      <c r="A51" s="963" t="s">
        <v>533</v>
      </c>
      <c r="B51" s="959" t="s">
        <v>478</v>
      </c>
      <c r="C51" s="442">
        <v>347.1615</v>
      </c>
    </row>
    <row r="52" spans="1:3" ht="37.5">
      <c r="A52" s="963" t="s">
        <v>534</v>
      </c>
      <c r="B52" s="959" t="s">
        <v>468</v>
      </c>
      <c r="C52" s="442">
        <v>441.9421</v>
      </c>
    </row>
    <row r="53" spans="1:3" ht="30" customHeight="1" thickBot="1">
      <c r="A53" s="966" t="s">
        <v>535</v>
      </c>
      <c r="B53" s="967" t="s">
        <v>470</v>
      </c>
      <c r="C53" s="459">
        <v>462.88200000000006</v>
      </c>
    </row>
    <row r="95" spans="2:3" ht="15.75" customHeight="1">
      <c r="B95" s="968"/>
      <c r="C95" s="968"/>
    </row>
  </sheetData>
  <sheetProtection/>
  <mergeCells count="46">
    <mergeCell ref="F37:K37"/>
    <mergeCell ref="F38:K38"/>
    <mergeCell ref="F47:K47"/>
    <mergeCell ref="F48:K48"/>
    <mergeCell ref="F41:K41"/>
    <mergeCell ref="F42:K42"/>
    <mergeCell ref="F45:K45"/>
    <mergeCell ref="F46:K46"/>
    <mergeCell ref="F43:K43"/>
    <mergeCell ref="F44:K44"/>
    <mergeCell ref="F39:K39"/>
    <mergeCell ref="F40:K40"/>
    <mergeCell ref="F27:K27"/>
    <mergeCell ref="F28:K28"/>
    <mergeCell ref="F29:K29"/>
    <mergeCell ref="F30:K30"/>
    <mergeCell ref="F33:K33"/>
    <mergeCell ref="F34:K34"/>
    <mergeCell ref="F35:K35"/>
    <mergeCell ref="F36:K36"/>
    <mergeCell ref="F17:K17"/>
    <mergeCell ref="F18:K18"/>
    <mergeCell ref="F31:K31"/>
    <mergeCell ref="F32:K32"/>
    <mergeCell ref="F21:K21"/>
    <mergeCell ref="F22:K22"/>
    <mergeCell ref="F23:K23"/>
    <mergeCell ref="F24:K24"/>
    <mergeCell ref="F25:K25"/>
    <mergeCell ref="F26:K26"/>
    <mergeCell ref="F19:K19"/>
    <mergeCell ref="F20:K20"/>
    <mergeCell ref="F9:K9"/>
    <mergeCell ref="F10:K10"/>
    <mergeCell ref="F11:K11"/>
    <mergeCell ref="F12:K12"/>
    <mergeCell ref="F13:K13"/>
    <mergeCell ref="F14:K14"/>
    <mergeCell ref="F15:K15"/>
    <mergeCell ref="F16:K16"/>
    <mergeCell ref="E7:L7"/>
    <mergeCell ref="F8:K8"/>
    <mergeCell ref="A6:L6"/>
    <mergeCell ref="A7:C7"/>
    <mergeCell ref="A4:L5"/>
    <mergeCell ref="A1:L3"/>
  </mergeCells>
  <printOptions horizontalCentered="1"/>
  <pageMargins left="0.1968503937007874" right="0" top="0" bottom="0" header="0.1968503937007874" footer="0.15748031496062992"/>
  <pageSetup fitToHeight="0" horizontalDpi="600" verticalDpi="600" orientation="portrait" paperSize="9" scale="6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="75" zoomScaleNormal="75" zoomScalePageLayoutView="0" workbookViewId="0" topLeftCell="A1">
      <selection activeCell="A4" sqref="A4:F6"/>
    </sheetView>
  </sheetViews>
  <sheetFormatPr defaultColWidth="9.00390625" defaultRowHeight="12.75"/>
  <cols>
    <col min="1" max="1" width="20.875" style="58" customWidth="1"/>
    <col min="2" max="2" width="17.25390625" style="58" customWidth="1"/>
    <col min="3" max="3" width="26.375" style="58" customWidth="1"/>
    <col min="4" max="4" width="17.375" style="58" customWidth="1"/>
    <col min="5" max="5" width="23.375" style="58" customWidth="1"/>
    <col min="6" max="6" width="28.75390625" style="58" customWidth="1"/>
    <col min="7" max="16384" width="9.125" style="58" customWidth="1"/>
  </cols>
  <sheetData>
    <row r="1" spans="1:11" s="91" customFormat="1" ht="12.75" customHeight="1">
      <c r="A1" s="248" t="s">
        <v>805</v>
      </c>
      <c r="B1" s="420"/>
      <c r="C1" s="420"/>
      <c r="D1" s="420"/>
      <c r="E1" s="420"/>
      <c r="F1" s="421"/>
      <c r="G1" s="87"/>
      <c r="H1" s="556"/>
      <c r="I1" s="104"/>
      <c r="J1" s="104"/>
      <c r="K1" s="104"/>
    </row>
    <row r="2" spans="1:11" s="91" customFormat="1" ht="22.5" customHeight="1">
      <c r="A2" s="422"/>
      <c r="B2" s="423"/>
      <c r="C2" s="423"/>
      <c r="D2" s="423"/>
      <c r="E2" s="423"/>
      <c r="F2" s="424"/>
      <c r="G2" s="556"/>
      <c r="H2" s="556"/>
      <c r="I2" s="104"/>
      <c r="J2" s="104"/>
      <c r="K2" s="104"/>
    </row>
    <row r="3" spans="1:11" s="91" customFormat="1" ht="57" customHeight="1" thickBot="1">
      <c r="A3" s="425"/>
      <c r="B3" s="426"/>
      <c r="C3" s="426"/>
      <c r="D3" s="426"/>
      <c r="E3" s="426"/>
      <c r="F3" s="427"/>
      <c r="G3" s="556"/>
      <c r="H3" s="556"/>
      <c r="I3" s="104"/>
      <c r="J3" s="104"/>
      <c r="K3" s="104"/>
    </row>
    <row r="4" spans="1:11" s="91" customFormat="1" ht="23.25" customHeight="1" thickBot="1">
      <c r="A4" s="242" t="s">
        <v>176</v>
      </c>
      <c r="B4" s="223"/>
      <c r="C4" s="223"/>
      <c r="D4" s="223"/>
      <c r="E4" s="223"/>
      <c r="F4" s="224"/>
      <c r="G4" s="556"/>
      <c r="H4" s="556"/>
      <c r="I4" s="556"/>
      <c r="J4" s="556"/>
      <c r="K4" s="556"/>
    </row>
    <row r="5" spans="1:11" s="91" customFormat="1" ht="20.25" customHeight="1" thickBot="1">
      <c r="A5" s="418" t="s">
        <v>716</v>
      </c>
      <c r="B5" s="992" t="s">
        <v>172</v>
      </c>
      <c r="C5" s="993"/>
      <c r="D5" s="994" t="s">
        <v>173</v>
      </c>
      <c r="E5" s="995"/>
      <c r="F5" s="418" t="s">
        <v>137</v>
      </c>
      <c r="G5" s="556"/>
      <c r="H5" s="556"/>
      <c r="I5" s="556"/>
      <c r="J5" s="556"/>
      <c r="K5" s="556"/>
    </row>
    <row r="6" spans="1:6" ht="39" customHeight="1" thickBot="1">
      <c r="A6" s="419"/>
      <c r="B6" s="72" t="s">
        <v>170</v>
      </c>
      <c r="C6" s="72" t="s">
        <v>171</v>
      </c>
      <c r="D6" s="73" t="s">
        <v>170</v>
      </c>
      <c r="E6" s="73" t="s">
        <v>171</v>
      </c>
      <c r="F6" s="419"/>
    </row>
    <row r="7" spans="1:6" ht="24" customHeight="1" thickBot="1">
      <c r="A7" s="977" t="s">
        <v>174</v>
      </c>
      <c r="B7" s="978"/>
      <c r="C7" s="979"/>
      <c r="D7" s="980">
        <v>0.75</v>
      </c>
      <c r="E7" s="981">
        <v>2.3</v>
      </c>
      <c r="F7" s="982" t="s">
        <v>138</v>
      </c>
    </row>
    <row r="8" spans="1:6" ht="24" customHeight="1" thickBot="1">
      <c r="A8" s="977" t="s">
        <v>139</v>
      </c>
      <c r="B8" s="983"/>
      <c r="C8" s="984"/>
      <c r="D8" s="985">
        <v>1.5</v>
      </c>
      <c r="E8" s="986">
        <v>3.7</v>
      </c>
      <c r="F8" s="982" t="s">
        <v>138</v>
      </c>
    </row>
    <row r="9" spans="1:6" ht="24" customHeight="1" thickBot="1">
      <c r="A9" s="977" t="s">
        <v>175</v>
      </c>
      <c r="B9" s="983"/>
      <c r="C9" s="984"/>
      <c r="D9" s="985">
        <v>2.2</v>
      </c>
      <c r="E9" s="986">
        <v>5</v>
      </c>
      <c r="F9" s="982" t="s">
        <v>138</v>
      </c>
    </row>
    <row r="10" spans="1:6" ht="19.5" customHeight="1" thickBot="1">
      <c r="A10" s="977" t="s">
        <v>140</v>
      </c>
      <c r="B10" s="983">
        <v>5.5</v>
      </c>
      <c r="C10" s="984">
        <v>13</v>
      </c>
      <c r="D10" s="985">
        <v>3.7</v>
      </c>
      <c r="E10" s="986">
        <v>8.8</v>
      </c>
      <c r="F10" s="982" t="s">
        <v>138</v>
      </c>
    </row>
    <row r="11" spans="1:6" ht="24" customHeight="1" thickBot="1">
      <c r="A11" s="977" t="s">
        <v>141</v>
      </c>
      <c r="B11" s="983"/>
      <c r="C11" s="984"/>
      <c r="D11" s="985">
        <v>5.5</v>
      </c>
      <c r="E11" s="986">
        <v>13</v>
      </c>
      <c r="F11" s="982" t="s">
        <v>138</v>
      </c>
    </row>
    <row r="12" spans="1:6" ht="21" customHeight="1" thickBot="1">
      <c r="A12" s="977" t="s">
        <v>142</v>
      </c>
      <c r="B12" s="983">
        <v>7.5</v>
      </c>
      <c r="C12" s="984">
        <v>17</v>
      </c>
      <c r="D12" s="985">
        <v>5.5</v>
      </c>
      <c r="E12" s="986">
        <v>13</v>
      </c>
      <c r="F12" s="982" t="s">
        <v>138</v>
      </c>
    </row>
    <row r="13" spans="1:6" ht="24" customHeight="1" thickBot="1">
      <c r="A13" s="977" t="s">
        <v>143</v>
      </c>
      <c r="B13" s="983">
        <v>11</v>
      </c>
      <c r="C13" s="984">
        <v>25</v>
      </c>
      <c r="D13" s="985">
        <v>7.5</v>
      </c>
      <c r="E13" s="986">
        <v>17</v>
      </c>
      <c r="F13" s="982" t="s">
        <v>138</v>
      </c>
    </row>
    <row r="14" spans="1:6" ht="24" customHeight="1" thickBot="1">
      <c r="A14" s="977" t="s">
        <v>144</v>
      </c>
      <c r="B14" s="983">
        <v>15</v>
      </c>
      <c r="C14" s="984">
        <v>32</v>
      </c>
      <c r="D14" s="985">
        <v>11</v>
      </c>
      <c r="E14" s="986">
        <v>26</v>
      </c>
      <c r="F14" s="982" t="s">
        <v>138</v>
      </c>
    </row>
    <row r="15" spans="1:6" ht="24" customHeight="1" thickBot="1">
      <c r="A15" s="977" t="s">
        <v>145</v>
      </c>
      <c r="B15" s="983">
        <v>18.5</v>
      </c>
      <c r="C15" s="984">
        <v>37</v>
      </c>
      <c r="D15" s="985">
        <v>15</v>
      </c>
      <c r="E15" s="986">
        <v>32</v>
      </c>
      <c r="F15" s="982" t="s">
        <v>138</v>
      </c>
    </row>
    <row r="16" spans="1:6" ht="24" customHeight="1" thickBot="1">
      <c r="A16" s="977" t="s">
        <v>146</v>
      </c>
      <c r="B16" s="983">
        <v>22</v>
      </c>
      <c r="C16" s="984">
        <v>45</v>
      </c>
      <c r="D16" s="985">
        <v>18.5</v>
      </c>
      <c r="E16" s="986">
        <v>37</v>
      </c>
      <c r="F16" s="982" t="s">
        <v>138</v>
      </c>
    </row>
    <row r="17" spans="1:6" ht="24" customHeight="1" thickBot="1">
      <c r="A17" s="977" t="s">
        <v>147</v>
      </c>
      <c r="B17" s="983">
        <v>30</v>
      </c>
      <c r="C17" s="984">
        <v>60</v>
      </c>
      <c r="D17" s="985">
        <v>22</v>
      </c>
      <c r="E17" s="986">
        <v>45</v>
      </c>
      <c r="F17" s="982" t="s">
        <v>138</v>
      </c>
    </row>
    <row r="18" spans="1:6" ht="24" customHeight="1" thickBot="1">
      <c r="A18" s="977" t="s">
        <v>148</v>
      </c>
      <c r="B18" s="983">
        <v>37</v>
      </c>
      <c r="C18" s="984">
        <v>75</v>
      </c>
      <c r="D18" s="985">
        <v>30</v>
      </c>
      <c r="E18" s="986">
        <v>60</v>
      </c>
      <c r="F18" s="982" t="s">
        <v>138</v>
      </c>
    </row>
    <row r="19" spans="1:6" ht="24" customHeight="1" thickBot="1">
      <c r="A19" s="977" t="s">
        <v>149</v>
      </c>
      <c r="B19" s="983">
        <v>45</v>
      </c>
      <c r="C19" s="984">
        <v>90</v>
      </c>
      <c r="D19" s="985">
        <v>37</v>
      </c>
      <c r="E19" s="986">
        <v>75</v>
      </c>
      <c r="F19" s="982" t="s">
        <v>138</v>
      </c>
    </row>
    <row r="20" spans="1:6" ht="24" customHeight="1" thickBot="1">
      <c r="A20" s="977" t="s">
        <v>150</v>
      </c>
      <c r="B20" s="983">
        <v>55</v>
      </c>
      <c r="C20" s="984">
        <v>110</v>
      </c>
      <c r="D20" s="985">
        <v>45</v>
      </c>
      <c r="E20" s="986">
        <v>90</v>
      </c>
      <c r="F20" s="982" t="s">
        <v>138</v>
      </c>
    </row>
    <row r="21" spans="1:6" ht="24" customHeight="1" thickBot="1">
      <c r="A21" s="977" t="s">
        <v>151</v>
      </c>
      <c r="B21" s="983">
        <v>75</v>
      </c>
      <c r="C21" s="984">
        <v>152</v>
      </c>
      <c r="D21" s="985">
        <v>55</v>
      </c>
      <c r="E21" s="986">
        <v>110</v>
      </c>
      <c r="F21" s="982" t="s">
        <v>138</v>
      </c>
    </row>
    <row r="22" spans="1:6" ht="24" customHeight="1" thickBot="1">
      <c r="A22" s="977" t="s">
        <v>152</v>
      </c>
      <c r="B22" s="983">
        <v>90</v>
      </c>
      <c r="C22" s="984">
        <v>176</v>
      </c>
      <c r="D22" s="985">
        <v>75</v>
      </c>
      <c r="E22" s="986">
        <v>152</v>
      </c>
      <c r="F22" s="982" t="s">
        <v>138</v>
      </c>
    </row>
    <row r="23" spans="1:6" ht="24" customHeight="1" thickBot="1">
      <c r="A23" s="977" t="s">
        <v>153</v>
      </c>
      <c r="B23" s="983">
        <v>110</v>
      </c>
      <c r="C23" s="984">
        <v>210</v>
      </c>
      <c r="D23" s="985">
        <v>90</v>
      </c>
      <c r="E23" s="986">
        <v>176</v>
      </c>
      <c r="F23" s="982" t="s">
        <v>138</v>
      </c>
    </row>
    <row r="24" spans="1:6" ht="24" customHeight="1" thickBot="1">
      <c r="A24" s="977" t="s">
        <v>154</v>
      </c>
      <c r="B24" s="983">
        <v>132</v>
      </c>
      <c r="C24" s="984">
        <v>253</v>
      </c>
      <c r="D24" s="985">
        <v>110</v>
      </c>
      <c r="E24" s="986">
        <v>210</v>
      </c>
      <c r="F24" s="982" t="s">
        <v>138</v>
      </c>
    </row>
    <row r="25" spans="1:6" ht="27" customHeight="1" thickBot="1">
      <c r="A25" s="977" t="s">
        <v>155</v>
      </c>
      <c r="B25" s="983">
        <v>160</v>
      </c>
      <c r="C25" s="984">
        <v>300</v>
      </c>
      <c r="D25" s="985">
        <v>132</v>
      </c>
      <c r="E25" s="986">
        <v>253</v>
      </c>
      <c r="F25" s="982" t="s">
        <v>138</v>
      </c>
    </row>
    <row r="26" spans="1:6" ht="27.75" customHeight="1" thickBot="1">
      <c r="A26" s="977" t="s">
        <v>156</v>
      </c>
      <c r="B26" s="983">
        <v>185</v>
      </c>
      <c r="C26" s="984">
        <v>340</v>
      </c>
      <c r="D26" s="985">
        <v>160</v>
      </c>
      <c r="E26" s="986">
        <v>300</v>
      </c>
      <c r="F26" s="982" t="s">
        <v>138</v>
      </c>
    </row>
    <row r="27" spans="1:6" ht="29.25" customHeight="1" thickBot="1">
      <c r="A27" s="977" t="s">
        <v>157</v>
      </c>
      <c r="B27" s="983">
        <v>200</v>
      </c>
      <c r="C27" s="984">
        <v>380</v>
      </c>
      <c r="D27" s="985">
        <v>182</v>
      </c>
      <c r="E27" s="986">
        <v>340</v>
      </c>
      <c r="F27" s="982" t="s">
        <v>138</v>
      </c>
    </row>
    <row r="28" spans="1:6" ht="27.75" customHeight="1" thickBot="1">
      <c r="A28" s="977" t="s">
        <v>158</v>
      </c>
      <c r="B28" s="983">
        <v>220</v>
      </c>
      <c r="C28" s="984">
        <v>420</v>
      </c>
      <c r="D28" s="985">
        <v>200</v>
      </c>
      <c r="E28" s="986">
        <v>380</v>
      </c>
      <c r="F28" s="982" t="s">
        <v>138</v>
      </c>
    </row>
    <row r="29" spans="1:6" ht="30" customHeight="1" thickBot="1">
      <c r="A29" s="977" t="s">
        <v>159</v>
      </c>
      <c r="B29" s="983"/>
      <c r="C29" s="984"/>
      <c r="D29" s="985">
        <v>220</v>
      </c>
      <c r="E29" s="986">
        <v>420</v>
      </c>
      <c r="F29" s="982" t="s">
        <v>138</v>
      </c>
    </row>
    <row r="30" spans="1:6" ht="29.25" customHeight="1" thickBot="1">
      <c r="A30" s="977" t="s">
        <v>160</v>
      </c>
      <c r="B30" s="983">
        <v>280</v>
      </c>
      <c r="C30" s="984">
        <v>540</v>
      </c>
      <c r="D30" s="985">
        <v>250</v>
      </c>
      <c r="E30" s="986">
        <v>480</v>
      </c>
      <c r="F30" s="982" t="s">
        <v>138</v>
      </c>
    </row>
    <row r="31" spans="1:6" ht="29.25" customHeight="1" thickBot="1">
      <c r="A31" s="977" t="s">
        <v>161</v>
      </c>
      <c r="B31" s="983">
        <v>315</v>
      </c>
      <c r="C31" s="984">
        <v>600</v>
      </c>
      <c r="D31" s="985">
        <v>280</v>
      </c>
      <c r="E31" s="986">
        <v>540</v>
      </c>
      <c r="F31" s="982" t="s">
        <v>138</v>
      </c>
    </row>
    <row r="32" spans="1:6" ht="27.75" customHeight="1" thickBot="1">
      <c r="A32" s="977" t="s">
        <v>162</v>
      </c>
      <c r="B32" s="983">
        <v>355</v>
      </c>
      <c r="C32" s="984">
        <v>710</v>
      </c>
      <c r="D32" s="985">
        <v>315</v>
      </c>
      <c r="E32" s="986">
        <v>600</v>
      </c>
      <c r="F32" s="982" t="s">
        <v>138</v>
      </c>
    </row>
    <row r="33" spans="1:6" ht="30" customHeight="1" thickBot="1">
      <c r="A33" s="977" t="s">
        <v>163</v>
      </c>
      <c r="B33" s="983">
        <v>375</v>
      </c>
      <c r="C33" s="984">
        <v>710</v>
      </c>
      <c r="D33" s="985">
        <v>355</v>
      </c>
      <c r="E33" s="986">
        <v>680</v>
      </c>
      <c r="F33" s="982" t="s">
        <v>138</v>
      </c>
    </row>
    <row r="34" spans="1:6" ht="30.75" customHeight="1" thickBot="1">
      <c r="A34" s="977" t="s">
        <v>164</v>
      </c>
      <c r="B34" s="983"/>
      <c r="C34" s="984"/>
      <c r="D34" s="985">
        <v>375</v>
      </c>
      <c r="E34" s="986">
        <v>710</v>
      </c>
      <c r="F34" s="982" t="s">
        <v>138</v>
      </c>
    </row>
    <row r="35" spans="1:6" ht="29.25" customHeight="1" thickBot="1">
      <c r="A35" s="977" t="s">
        <v>168</v>
      </c>
      <c r="B35" s="983">
        <v>400</v>
      </c>
      <c r="C35" s="984">
        <v>750</v>
      </c>
      <c r="D35" s="985"/>
      <c r="E35" s="986"/>
      <c r="F35" s="982" t="s">
        <v>138</v>
      </c>
    </row>
    <row r="36" spans="1:6" ht="29.25" customHeight="1" thickBot="1">
      <c r="A36" s="977" t="s">
        <v>165</v>
      </c>
      <c r="B36" s="983"/>
      <c r="C36" s="984"/>
      <c r="D36" s="985">
        <v>400</v>
      </c>
      <c r="E36" s="986">
        <v>750</v>
      </c>
      <c r="F36" s="982" t="s">
        <v>138</v>
      </c>
    </row>
    <row r="37" spans="1:6" ht="30" customHeight="1" thickBot="1">
      <c r="A37" s="977" t="s">
        <v>169</v>
      </c>
      <c r="B37" s="983">
        <v>500</v>
      </c>
      <c r="C37" s="984">
        <v>930</v>
      </c>
      <c r="D37" s="985"/>
      <c r="E37" s="986"/>
      <c r="F37" s="982" t="s">
        <v>138</v>
      </c>
    </row>
    <row r="38" spans="1:6" ht="30" customHeight="1" thickBot="1">
      <c r="A38" s="977" t="s">
        <v>166</v>
      </c>
      <c r="B38" s="987"/>
      <c r="C38" s="984"/>
      <c r="D38" s="985">
        <v>500</v>
      </c>
      <c r="E38" s="986">
        <v>930</v>
      </c>
      <c r="F38" s="982" t="s">
        <v>138</v>
      </c>
    </row>
    <row r="39" spans="1:6" ht="29.25" customHeight="1" thickBot="1">
      <c r="A39" s="977" t="s">
        <v>167</v>
      </c>
      <c r="B39" s="988"/>
      <c r="C39" s="989"/>
      <c r="D39" s="990">
        <v>630</v>
      </c>
      <c r="E39" s="991">
        <v>1200</v>
      </c>
      <c r="F39" s="982" t="s">
        <v>138</v>
      </c>
    </row>
  </sheetData>
  <sheetProtection/>
  <mergeCells count="6">
    <mergeCell ref="A5:A6"/>
    <mergeCell ref="D5:E5"/>
    <mergeCell ref="F5:F6"/>
    <mergeCell ref="B5:C5"/>
    <mergeCell ref="A4:F4"/>
    <mergeCell ref="A1:F3"/>
  </mergeCells>
  <printOptions/>
  <pageMargins left="0.1968503937007874" right="0.1968503937007874" top="0.984251968503937" bottom="0.984251968503937" header="0.5118110236220472" footer="0.5118110236220472"/>
  <pageSetup fitToHeight="0" fitToWidth="1" horizontalDpi="600" verticalDpi="600" orientation="portrait" paperSize="9" scale="83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4"/>
  <sheetViews>
    <sheetView zoomScaleSheetLayoutView="100" workbookViewId="0" topLeftCell="A1">
      <selection activeCell="I16" sqref="I16"/>
    </sheetView>
  </sheetViews>
  <sheetFormatPr defaultColWidth="9.00390625" defaultRowHeight="12.75"/>
  <cols>
    <col min="1" max="1" width="11.125" style="58" customWidth="1"/>
    <col min="2" max="2" width="17.875" style="58" customWidth="1"/>
    <col min="3" max="3" width="19.75390625" style="58" customWidth="1"/>
    <col min="4" max="4" width="18.875" style="58" customWidth="1"/>
    <col min="5" max="5" width="16.25390625" style="58" customWidth="1"/>
    <col min="6" max="6" width="15.875" style="58" customWidth="1"/>
    <col min="7" max="7" width="19.625" style="670" customWidth="1"/>
    <col min="8" max="8" width="13.375" style="58" customWidth="1"/>
    <col min="9" max="11" width="10.125" style="58" customWidth="1"/>
    <col min="12" max="12" width="10.375" style="58" customWidth="1"/>
    <col min="13" max="13" width="13.75390625" style="58" customWidth="1"/>
    <col min="14" max="14" width="13.375" style="58" customWidth="1"/>
    <col min="15" max="15" width="13.875" style="58" customWidth="1"/>
    <col min="16" max="16384" width="9.125" style="58" customWidth="1"/>
  </cols>
  <sheetData>
    <row r="1" spans="1:16" s="91" customFormat="1" ht="12.75" customHeight="1">
      <c r="A1" s="356" t="s">
        <v>805</v>
      </c>
      <c r="B1" s="357"/>
      <c r="C1" s="357"/>
      <c r="D1" s="357"/>
      <c r="E1" s="357"/>
      <c r="F1" s="357"/>
      <c r="G1" s="357"/>
      <c r="H1" s="357"/>
      <c r="I1" s="357"/>
      <c r="J1" s="358"/>
      <c r="K1" s="87"/>
      <c r="L1" s="87"/>
      <c r="M1" s="556"/>
      <c r="N1" s="104"/>
      <c r="O1" s="104"/>
      <c r="P1" s="104"/>
    </row>
    <row r="2" spans="1:16" s="91" customFormat="1" ht="22.5" customHeight="1">
      <c r="A2" s="359"/>
      <c r="B2" s="360"/>
      <c r="C2" s="360"/>
      <c r="D2" s="360"/>
      <c r="E2" s="360"/>
      <c r="F2" s="360"/>
      <c r="G2" s="360"/>
      <c r="H2" s="360"/>
      <c r="I2" s="360"/>
      <c r="J2" s="361"/>
      <c r="K2" s="87"/>
      <c r="L2" s="87"/>
      <c r="M2" s="104"/>
      <c r="N2" s="104"/>
      <c r="O2" s="104"/>
      <c r="P2" s="104"/>
    </row>
    <row r="3" spans="1:16" s="91" customFormat="1" ht="39" customHeight="1" thickBot="1">
      <c r="A3" s="362"/>
      <c r="B3" s="363"/>
      <c r="C3" s="363"/>
      <c r="D3" s="363"/>
      <c r="E3" s="363"/>
      <c r="F3" s="363"/>
      <c r="G3" s="363"/>
      <c r="H3" s="363"/>
      <c r="I3" s="363"/>
      <c r="J3" s="364"/>
      <c r="K3" s="87"/>
      <c r="L3" s="87"/>
      <c r="M3" s="104"/>
      <c r="N3" s="104"/>
      <c r="O3" s="104"/>
      <c r="P3" s="104"/>
    </row>
    <row r="4" spans="1:17" s="91" customFormat="1" ht="6.75" customHeight="1">
      <c r="A4" s="87"/>
      <c r="B4" s="87"/>
      <c r="C4" s="87"/>
      <c r="D4" s="87"/>
      <c r="E4" s="87"/>
      <c r="F4" s="87"/>
      <c r="G4" s="1000"/>
      <c r="H4" s="87"/>
      <c r="I4" s="87"/>
      <c r="J4" s="87"/>
      <c r="K4" s="87"/>
      <c r="L4" s="87"/>
      <c r="M4" s="87"/>
      <c r="N4" s="87"/>
      <c r="O4" s="87"/>
      <c r="P4" s="87"/>
      <c r="Q4" s="87"/>
    </row>
    <row r="5" spans="1:17" s="91" customFormat="1" ht="9" customHeight="1" thickBot="1">
      <c r="A5" s="104"/>
      <c r="B5" s="104"/>
      <c r="C5" s="104"/>
      <c r="D5" s="104"/>
      <c r="E5" s="104"/>
      <c r="F5" s="104"/>
      <c r="G5" s="104"/>
      <c r="H5" s="104"/>
      <c r="I5" s="104"/>
      <c r="K5" s="556"/>
      <c r="L5" s="556"/>
      <c r="M5" s="556"/>
      <c r="N5" s="556"/>
      <c r="O5" s="556"/>
      <c r="P5" s="556"/>
      <c r="Q5" s="556"/>
    </row>
    <row r="6" spans="1:17" s="91" customFormat="1" ht="19.5" customHeight="1">
      <c r="A6" s="431" t="s">
        <v>606</v>
      </c>
      <c r="B6" s="432"/>
      <c r="C6" s="432"/>
      <c r="D6" s="432"/>
      <c r="E6" s="432"/>
      <c r="F6" s="432"/>
      <c r="G6" s="433"/>
      <c r="K6" s="556"/>
      <c r="L6" s="556"/>
      <c r="M6" s="556"/>
      <c r="N6" s="556"/>
      <c r="O6" s="556"/>
      <c r="P6" s="556"/>
      <c r="Q6" s="556"/>
    </row>
    <row r="7" spans="1:7" ht="41.25" customHeight="1">
      <c r="A7" s="1019" t="s">
        <v>664</v>
      </c>
      <c r="B7" s="1020" t="s">
        <v>612</v>
      </c>
      <c r="C7" s="1020" t="s">
        <v>780</v>
      </c>
      <c r="D7" s="1020" t="s">
        <v>779</v>
      </c>
      <c r="E7" s="1021" t="s">
        <v>611</v>
      </c>
      <c r="F7" s="1020" t="s">
        <v>780</v>
      </c>
      <c r="G7" s="1022" t="s">
        <v>779</v>
      </c>
    </row>
    <row r="8" spans="1:7" ht="21" customHeight="1">
      <c r="A8" s="122">
        <v>2</v>
      </c>
      <c r="B8" s="1001" t="s">
        <v>300</v>
      </c>
      <c r="C8" s="440">
        <v>474.5664</v>
      </c>
      <c r="D8" s="440">
        <v>2995.7004000000006</v>
      </c>
      <c r="E8" s="1002" t="s">
        <v>301</v>
      </c>
      <c r="F8" s="440">
        <v>525.7182315000001</v>
      </c>
      <c r="G8" s="442">
        <v>3424.1695950000003</v>
      </c>
    </row>
    <row r="9" spans="1:7" ht="16.5" customHeight="1">
      <c r="A9" s="122">
        <v>2.5</v>
      </c>
      <c r="B9" s="1001" t="s">
        <v>302</v>
      </c>
      <c r="C9" s="440">
        <v>622.8684000000001</v>
      </c>
      <c r="D9" s="440">
        <v>3926.29545</v>
      </c>
      <c r="E9" s="1002" t="s">
        <v>303</v>
      </c>
      <c r="F9" s="440">
        <v>542.2662630000001</v>
      </c>
      <c r="G9" s="442">
        <v>3576.9206550000004</v>
      </c>
    </row>
    <row r="10" spans="1:7" ht="18.75">
      <c r="A10" s="122">
        <v>3.15</v>
      </c>
      <c r="B10" s="1001" t="s">
        <v>304</v>
      </c>
      <c r="C10" s="440">
        <v>835.4346000000002</v>
      </c>
      <c r="D10" s="440">
        <v>5012.6076</v>
      </c>
      <c r="E10" s="1002" t="s">
        <v>305</v>
      </c>
      <c r="F10" s="440">
        <v>654.283707</v>
      </c>
      <c r="G10" s="442">
        <v>3996.9860700000004</v>
      </c>
    </row>
    <row r="11" spans="1:7" ht="18.75">
      <c r="A11" s="122">
        <v>4</v>
      </c>
      <c r="B11" s="1001" t="s">
        <v>306</v>
      </c>
      <c r="C11" s="440">
        <v>892.2837000000002</v>
      </c>
      <c r="D11" s="440">
        <v>5626.82505</v>
      </c>
      <c r="E11" s="1002" t="s">
        <v>307</v>
      </c>
      <c r="F11" s="440">
        <v>771.3928530000001</v>
      </c>
      <c r="G11" s="442">
        <v>4629.630043500001</v>
      </c>
    </row>
    <row r="12" spans="1:7" ht="18.75">
      <c r="A12" s="122">
        <v>5</v>
      </c>
      <c r="B12" s="1001" t="s">
        <v>308</v>
      </c>
      <c r="C12" s="440">
        <v>1224.7273500000001</v>
      </c>
      <c r="D12" s="440">
        <v>7348.364100000002</v>
      </c>
      <c r="E12" s="1002" t="s">
        <v>309</v>
      </c>
      <c r="F12" s="440">
        <v>1116.3556635000002</v>
      </c>
      <c r="G12" s="442">
        <v>6703.225683000001</v>
      </c>
    </row>
    <row r="13" spans="1:7" ht="18.75">
      <c r="A13" s="122">
        <v>6.3</v>
      </c>
      <c r="B13" s="1001" t="s">
        <v>310</v>
      </c>
      <c r="C13" s="440">
        <v>1396.5105</v>
      </c>
      <c r="D13" s="440">
        <v>8381.5347</v>
      </c>
      <c r="E13" s="1002" t="s">
        <v>311</v>
      </c>
      <c r="F13" s="440">
        <v>1220.7355545</v>
      </c>
      <c r="G13" s="442">
        <v>7697.3804985000015</v>
      </c>
    </row>
    <row r="14" spans="1:7" ht="18.75">
      <c r="A14" s="122">
        <v>8</v>
      </c>
      <c r="B14" s="1003" t="s">
        <v>312</v>
      </c>
      <c r="C14" s="440">
        <v>1780.85985</v>
      </c>
      <c r="D14" s="440">
        <v>10687.6308</v>
      </c>
      <c r="E14" s="1004" t="s">
        <v>313</v>
      </c>
      <c r="F14" s="440">
        <v>1448.5892190000006</v>
      </c>
      <c r="G14" s="442">
        <v>9783.705393000002</v>
      </c>
    </row>
    <row r="15" spans="1:7" ht="18.75">
      <c r="A15" s="122">
        <v>10</v>
      </c>
      <c r="B15" s="1003" t="s">
        <v>314</v>
      </c>
      <c r="C15" s="440">
        <v>2309.8036500000003</v>
      </c>
      <c r="D15" s="440">
        <v>13865.00115</v>
      </c>
      <c r="E15" s="1004" t="s">
        <v>315</v>
      </c>
      <c r="F15" s="440">
        <v>2374.0060575</v>
      </c>
      <c r="G15" s="442">
        <v>13061.488555500002</v>
      </c>
    </row>
    <row r="16" spans="1:7" ht="19.5" thickBot="1">
      <c r="A16" s="1005">
        <v>12.5</v>
      </c>
      <c r="B16" s="1006" t="s">
        <v>658</v>
      </c>
      <c r="C16" s="457">
        <v>2632.3605000000002</v>
      </c>
      <c r="D16" s="457">
        <v>15800.342250000002</v>
      </c>
      <c r="E16" s="1007" t="s">
        <v>659</v>
      </c>
      <c r="F16" s="457">
        <v>2643.8662635</v>
      </c>
      <c r="G16" s="459">
        <v>15869.562208500001</v>
      </c>
    </row>
    <row r="17" spans="1:6" ht="18.75">
      <c r="A17" s="690"/>
      <c r="B17" s="71"/>
      <c r="C17" s="996"/>
      <c r="D17" s="71"/>
      <c r="E17" s="996"/>
      <c r="F17" s="1008"/>
    </row>
    <row r="18" ht="18.75">
      <c r="A18" s="968" t="s">
        <v>782</v>
      </c>
    </row>
    <row r="19" ht="19.5" thickBot="1">
      <c r="A19" s="58" t="s">
        <v>713</v>
      </c>
    </row>
    <row r="20" spans="1:8" ht="31.5" customHeight="1">
      <c r="A20" s="401" t="s">
        <v>664</v>
      </c>
      <c r="B20" s="74" t="s">
        <v>708</v>
      </c>
      <c r="C20" s="74" t="s">
        <v>711</v>
      </c>
      <c r="D20" s="75" t="s">
        <v>712</v>
      </c>
      <c r="E20" s="552"/>
      <c r="F20" s="552"/>
      <c r="G20" s="367" t="s">
        <v>289</v>
      </c>
      <c r="H20" s="368"/>
    </row>
    <row r="21" spans="1:8" ht="54" customHeight="1">
      <c r="A21" s="404"/>
      <c r="B21" s="1023" t="s">
        <v>665</v>
      </c>
      <c r="C21" s="1023" t="s">
        <v>665</v>
      </c>
      <c r="D21" s="19" t="s">
        <v>665</v>
      </c>
      <c r="E21" s="552"/>
      <c r="F21" s="552"/>
      <c r="G21" s="1024" t="s">
        <v>605</v>
      </c>
      <c r="H21" s="1022" t="s">
        <v>102</v>
      </c>
    </row>
    <row r="22" spans="1:8" ht="18.75">
      <c r="A22" s="997" t="s">
        <v>709</v>
      </c>
      <c r="B22" s="95">
        <v>11372.067000000001</v>
      </c>
      <c r="C22" s="95">
        <v>3145.8</v>
      </c>
      <c r="D22" s="442">
        <v>3480.87264</v>
      </c>
      <c r="G22" s="1009" t="s">
        <v>291</v>
      </c>
      <c r="H22" s="96">
        <v>156.4875</v>
      </c>
    </row>
    <row r="23" spans="1:8" ht="18.75">
      <c r="A23" s="998">
        <v>4</v>
      </c>
      <c r="B23" s="95">
        <v>12586.5705</v>
      </c>
      <c r="C23" s="95">
        <v>3262.6440000000007</v>
      </c>
      <c r="D23" s="442">
        <v>3480.87264</v>
      </c>
      <c r="G23" s="1009" t="s">
        <v>292</v>
      </c>
      <c r="H23" s="96">
        <v>173.875</v>
      </c>
    </row>
    <row r="24" spans="1:8" ht="18.75">
      <c r="A24" s="998">
        <v>4.5</v>
      </c>
      <c r="B24" s="95">
        <v>12952.831500000002</v>
      </c>
      <c r="C24" s="95">
        <v>3357.0180000000005</v>
      </c>
      <c r="D24" s="442">
        <v>3646.3529550000003</v>
      </c>
      <c r="G24" s="1009" t="s">
        <v>293</v>
      </c>
      <c r="H24" s="96">
        <v>227.375</v>
      </c>
    </row>
    <row r="25" spans="1:8" ht="18.75">
      <c r="A25" s="998">
        <v>5</v>
      </c>
      <c r="B25" s="95">
        <v>14192.052000000001</v>
      </c>
      <c r="C25" s="95">
        <v>3517.6785000000004</v>
      </c>
      <c r="D25" s="442">
        <v>3709.99923</v>
      </c>
      <c r="G25" s="1009" t="s">
        <v>294</v>
      </c>
      <c r="H25" s="96">
        <v>272.85</v>
      </c>
    </row>
    <row r="26" spans="1:8" ht="18.75">
      <c r="A26" s="998">
        <v>5.6</v>
      </c>
      <c r="B26" s="95">
        <v>15382.962000000001</v>
      </c>
      <c r="C26" s="95">
        <v>4095.1575000000003</v>
      </c>
      <c r="D26" s="442">
        <v>3961.1127150000007</v>
      </c>
      <c r="G26" s="1009" t="s">
        <v>295</v>
      </c>
      <c r="H26" s="96">
        <v>382.52500000000003</v>
      </c>
    </row>
    <row r="27" spans="1:8" ht="18.75">
      <c r="A27" s="998">
        <v>6.3</v>
      </c>
      <c r="B27" s="95">
        <v>16230.081000000002</v>
      </c>
      <c r="C27" s="95">
        <v>4838.914500000001</v>
      </c>
      <c r="D27" s="442">
        <v>4081.462035</v>
      </c>
      <c r="G27" s="1009" t="s">
        <v>296</v>
      </c>
      <c r="H27" s="96">
        <v>572.45</v>
      </c>
    </row>
    <row r="28" spans="1:8" ht="18.75">
      <c r="A28" s="998">
        <v>7.1</v>
      </c>
      <c r="B28" s="95">
        <v>17617.6035</v>
      </c>
      <c r="C28" s="95">
        <v>5575.930500000001</v>
      </c>
      <c r="D28" s="442">
        <v>4321.003470000001</v>
      </c>
      <c r="G28" s="1009" t="s">
        <v>297</v>
      </c>
      <c r="H28" s="96">
        <v>983.0625000000001</v>
      </c>
    </row>
    <row r="29" spans="1:8" ht="18.75">
      <c r="A29" s="998">
        <v>8</v>
      </c>
      <c r="B29" s="95">
        <v>18038.916</v>
      </c>
      <c r="C29" s="95">
        <v>6032.0715</v>
      </c>
      <c r="D29" s="442">
        <v>4561.70211</v>
      </c>
      <c r="G29" s="1009" t="s">
        <v>298</v>
      </c>
      <c r="H29" s="96">
        <v>1306.7375000000002</v>
      </c>
    </row>
    <row r="30" spans="1:8" ht="18.75">
      <c r="A30" s="998">
        <v>9</v>
      </c>
      <c r="B30" s="95">
        <v>18663.582000000002</v>
      </c>
      <c r="C30" s="95">
        <v>6060.159000000001</v>
      </c>
      <c r="D30" s="442">
        <v>5458.535985</v>
      </c>
      <c r="G30" s="1010" t="s">
        <v>99</v>
      </c>
      <c r="H30" s="96">
        <v>660.725</v>
      </c>
    </row>
    <row r="31" spans="1:8" ht="18.75">
      <c r="A31" s="998">
        <v>10</v>
      </c>
      <c r="B31" s="95">
        <v>19646.644500000002</v>
      </c>
      <c r="C31" s="95">
        <v>6409.5675</v>
      </c>
      <c r="D31" s="442">
        <v>6002.422335</v>
      </c>
      <c r="G31" s="1011" t="s">
        <v>100</v>
      </c>
      <c r="H31" s="96">
        <v>686.1375</v>
      </c>
    </row>
    <row r="32" spans="1:8" ht="19.5" thickBot="1">
      <c r="A32" s="998">
        <v>11.2</v>
      </c>
      <c r="B32" s="95">
        <v>21159.999000000003</v>
      </c>
      <c r="C32" s="95">
        <v>6773.5815</v>
      </c>
      <c r="D32" s="442">
        <v>6481.505205</v>
      </c>
      <c r="G32" s="1012" t="s">
        <v>101</v>
      </c>
      <c r="H32" s="1013">
        <v>730.2750000000001</v>
      </c>
    </row>
    <row r="33" spans="1:7" ht="19.5" thickBot="1">
      <c r="A33" s="999" t="s">
        <v>710</v>
      </c>
      <c r="B33" s="582">
        <v>22303.722000000005</v>
      </c>
      <c r="C33" s="582">
        <v>7691.481000000001</v>
      </c>
      <c r="D33" s="459">
        <v>6905.042235000001</v>
      </c>
      <c r="F33" s="670"/>
      <c r="G33" s="58"/>
    </row>
    <row r="34" spans="6:7" ht="18.75">
      <c r="F34" s="670"/>
      <c r="G34" s="58"/>
    </row>
    <row r="35" spans="1:10" ht="18" customHeight="1" thickBot="1">
      <c r="A35" s="1014" t="s">
        <v>831</v>
      </c>
      <c r="B35" s="1014"/>
      <c r="C35" s="1014"/>
      <c r="D35" s="1014"/>
      <c r="E35" s="1014"/>
      <c r="F35" s="1014"/>
      <c r="G35" s="1014"/>
      <c r="H35" s="1014"/>
      <c r="I35" s="1014"/>
      <c r="J35" s="1014"/>
    </row>
    <row r="36" spans="1:10" ht="56.25">
      <c r="A36" s="82" t="s">
        <v>664</v>
      </c>
      <c r="B36" s="74" t="s">
        <v>769</v>
      </c>
      <c r="C36" s="74" t="s">
        <v>770</v>
      </c>
      <c r="D36" s="74" t="s">
        <v>771</v>
      </c>
      <c r="E36" s="74" t="s">
        <v>772</v>
      </c>
      <c r="F36" s="76" t="s">
        <v>773</v>
      </c>
      <c r="G36" s="76" t="s">
        <v>774</v>
      </c>
      <c r="H36" s="76" t="s">
        <v>775</v>
      </c>
      <c r="I36" s="76" t="s">
        <v>776</v>
      </c>
      <c r="J36" s="75" t="s">
        <v>777</v>
      </c>
    </row>
    <row r="37" spans="1:10" ht="37.5">
      <c r="A37" s="83"/>
      <c r="B37" s="1023" t="s">
        <v>778</v>
      </c>
      <c r="C37" s="1023" t="s">
        <v>778</v>
      </c>
      <c r="D37" s="1023" t="s">
        <v>778</v>
      </c>
      <c r="E37" s="1023" t="s">
        <v>778</v>
      </c>
      <c r="F37" s="1023" t="s">
        <v>778</v>
      </c>
      <c r="G37" s="1023" t="s">
        <v>778</v>
      </c>
      <c r="H37" s="1023" t="s">
        <v>778</v>
      </c>
      <c r="I37" s="1023" t="s">
        <v>778</v>
      </c>
      <c r="J37" s="19" t="s">
        <v>778</v>
      </c>
    </row>
    <row r="38" spans="1:10" ht="18.75">
      <c r="A38" s="997" t="s">
        <v>709</v>
      </c>
      <c r="B38" s="1015">
        <v>6328.51072</v>
      </c>
      <c r="C38" s="1015">
        <v>11003.74625</v>
      </c>
      <c r="D38" s="1015">
        <v>8226.58158</v>
      </c>
      <c r="E38" s="1015">
        <v>12901.81711</v>
      </c>
      <c r="F38" s="1015">
        <v>25214.598792</v>
      </c>
      <c r="G38" s="1015">
        <v>29165.714603999993</v>
      </c>
      <c r="H38" s="1015">
        <v>32778.570887999995</v>
      </c>
      <c r="I38" s="1015">
        <v>36728.66784599999</v>
      </c>
      <c r="J38" s="1016">
        <v>4543.498199999999</v>
      </c>
    </row>
    <row r="39" spans="1:10" ht="18.75">
      <c r="A39" s="998">
        <v>4</v>
      </c>
      <c r="B39" s="1015">
        <v>6779.513579999999</v>
      </c>
      <c r="C39" s="1015">
        <v>11689.897659999999</v>
      </c>
      <c r="D39" s="1015">
        <v>8813.850009999998</v>
      </c>
      <c r="E39" s="1015">
        <v>13725.43998</v>
      </c>
      <c r="F39" s="1015">
        <v>25285.918572</v>
      </c>
      <c r="G39" s="1015">
        <v>29434.692059999998</v>
      </c>
      <c r="H39" s="1015">
        <v>32872.305456</v>
      </c>
      <c r="I39" s="1015">
        <v>37020.06008999999</v>
      </c>
      <c r="J39" s="1016">
        <v>4543.498199999999</v>
      </c>
    </row>
    <row r="40" spans="1:10" ht="18.75">
      <c r="A40" s="998">
        <v>4.5</v>
      </c>
      <c r="B40" s="1015">
        <v>7230.516439999999</v>
      </c>
      <c r="C40" s="1015">
        <v>12425.490559999998</v>
      </c>
      <c r="D40" s="1015">
        <v>9399.912550000001</v>
      </c>
      <c r="E40" s="1015">
        <v>14594.88667</v>
      </c>
      <c r="F40" s="1015">
        <v>25358.257206</v>
      </c>
      <c r="G40" s="1015">
        <v>29746.461383999995</v>
      </c>
      <c r="H40" s="1015">
        <v>32964.002316</v>
      </c>
      <c r="I40" s="1015">
        <v>37353.22534799999</v>
      </c>
      <c r="J40" s="1016">
        <v>4543.498199999999</v>
      </c>
    </row>
    <row r="41" spans="1:10" ht="18.75">
      <c r="A41" s="998">
        <v>5</v>
      </c>
      <c r="B41" s="1015">
        <v>7682.72519</v>
      </c>
      <c r="C41" s="1015">
        <v>13089.935949999997</v>
      </c>
      <c r="D41" s="1015">
        <v>9987.18098</v>
      </c>
      <c r="E41" s="1015">
        <v>15393.18585</v>
      </c>
      <c r="F41" s="1015">
        <v>25428.558131999995</v>
      </c>
      <c r="G41" s="1015">
        <v>29996.080613999995</v>
      </c>
      <c r="H41" s="1015">
        <v>33056.718029999996</v>
      </c>
      <c r="I41" s="1015">
        <v>37625.25936599999</v>
      </c>
      <c r="J41" s="1016">
        <v>5236.0235999999995</v>
      </c>
    </row>
    <row r="42" spans="1:10" ht="18.75">
      <c r="A42" s="998">
        <v>5.6</v>
      </c>
      <c r="B42" s="1015">
        <v>9598.8844</v>
      </c>
      <c r="C42" s="1015">
        <v>15145.978399999998</v>
      </c>
      <c r="D42" s="1015">
        <v>12477.34383</v>
      </c>
      <c r="E42" s="1015">
        <v>18025.643719999996</v>
      </c>
      <c r="F42" s="1015">
        <v>25633.347786</v>
      </c>
      <c r="G42" s="1015">
        <v>30321.095039999997</v>
      </c>
      <c r="H42" s="1015">
        <v>33323.657778</v>
      </c>
      <c r="I42" s="1015">
        <v>38011.405031999995</v>
      </c>
      <c r="J42" s="1016">
        <v>5236.0235999999995</v>
      </c>
    </row>
    <row r="43" spans="1:10" ht="18.75">
      <c r="A43" s="998">
        <v>6.3</v>
      </c>
      <c r="B43" s="1015">
        <v>10235.59432</v>
      </c>
      <c r="C43" s="1015">
        <v>16265.044319999999</v>
      </c>
      <c r="D43" s="1015">
        <v>13305.790259999998</v>
      </c>
      <c r="E43" s="1015">
        <v>19336.44615</v>
      </c>
      <c r="F43" s="1015">
        <v>25704.667565999996</v>
      </c>
      <c r="G43" s="1015">
        <v>30798.937565999997</v>
      </c>
      <c r="H43" s="1015">
        <v>33417.39234599999</v>
      </c>
      <c r="I43" s="1015">
        <v>38510.643491999996</v>
      </c>
      <c r="J43" s="1016">
        <v>5236.0235999999995</v>
      </c>
    </row>
    <row r="44" spans="1:10" ht="18.75">
      <c r="A44" s="998">
        <v>7.1</v>
      </c>
      <c r="B44" s="1015">
        <v>10874.716019999998</v>
      </c>
      <c r="C44" s="1015">
        <v>17385.31613</v>
      </c>
      <c r="D44" s="1015">
        <v>14135.44258</v>
      </c>
      <c r="E44" s="1015">
        <v>20647.24858</v>
      </c>
      <c r="F44" s="1015">
        <v>25775.987345999998</v>
      </c>
      <c r="G44" s="1015">
        <v>31277.798945999995</v>
      </c>
      <c r="H44" s="1015">
        <v>33509.089206</v>
      </c>
      <c r="I44" s="1015">
        <v>39011.91966</v>
      </c>
      <c r="J44" s="1016">
        <v>6178.094399999999</v>
      </c>
    </row>
    <row r="45" spans="1:10" ht="18.75">
      <c r="A45" s="998">
        <v>8</v>
      </c>
      <c r="B45" s="1015">
        <v>11511.42594</v>
      </c>
      <c r="C45" s="1015">
        <v>19405.18188</v>
      </c>
      <c r="D45" s="1015">
        <v>14965.094899999998</v>
      </c>
      <c r="E45" s="1015">
        <v>22858.85084</v>
      </c>
      <c r="F45" s="1015">
        <v>25847.307125999996</v>
      </c>
      <c r="G45" s="1015">
        <v>32515.706555999997</v>
      </c>
      <c r="H45" s="1015">
        <v>33599.767212</v>
      </c>
      <c r="I45" s="1015">
        <v>40270.20435</v>
      </c>
      <c r="J45" s="1016">
        <v>6178.094399999999</v>
      </c>
    </row>
    <row r="46" spans="1:10" ht="18.75">
      <c r="A46" s="998">
        <v>9</v>
      </c>
      <c r="B46" s="1015">
        <v>13426.37926</v>
      </c>
      <c r="C46" s="1015">
        <v>21533.57773</v>
      </c>
      <c r="D46" s="1015">
        <v>17454.05186</v>
      </c>
      <c r="E46" s="1015">
        <v>25561.250330000003</v>
      </c>
      <c r="F46" s="1015">
        <v>25942.060548</v>
      </c>
      <c r="G46" s="1015">
        <v>32791.815989999996</v>
      </c>
      <c r="H46" s="1015">
        <v>33726.105107999996</v>
      </c>
      <c r="I46" s="1015">
        <v>40574.841695999996</v>
      </c>
      <c r="J46" s="1016">
        <v>6178.094399999999</v>
      </c>
    </row>
    <row r="47" spans="1:10" ht="18.75">
      <c r="A47" s="998">
        <v>10</v>
      </c>
      <c r="B47" s="1015">
        <v>17909.878279999997</v>
      </c>
      <c r="C47" s="1015">
        <v>27964.589099999997</v>
      </c>
      <c r="D47" s="1015">
        <v>23283.32412</v>
      </c>
      <c r="E47" s="1015">
        <v>33338.03494</v>
      </c>
      <c r="F47" s="1015">
        <v>28676.664683999996</v>
      </c>
      <c r="G47" s="1015">
        <v>37170.850481999994</v>
      </c>
      <c r="H47" s="1015">
        <v>37278.849006000004</v>
      </c>
      <c r="I47" s="1015">
        <v>45774.05365799999</v>
      </c>
      <c r="J47" s="1016">
        <v>8939.336399999998</v>
      </c>
    </row>
    <row r="48" spans="1:10" ht="18.75">
      <c r="A48" s="998">
        <v>11.2</v>
      </c>
      <c r="B48" s="1015">
        <v>22393.3773</v>
      </c>
      <c r="C48" s="1015">
        <v>33008.826969999995</v>
      </c>
      <c r="D48" s="1015">
        <v>29112.596380000003</v>
      </c>
      <c r="E48" s="1015">
        <v>39726.84016</v>
      </c>
      <c r="F48" s="1015">
        <v>34315.00272</v>
      </c>
      <c r="G48" s="1015">
        <v>43283.97448199999</v>
      </c>
      <c r="H48" s="1015">
        <v>44608.484681999995</v>
      </c>
      <c r="I48" s="1015">
        <v>53577.456443999996</v>
      </c>
      <c r="J48" s="1016">
        <v>8939.336399999998</v>
      </c>
    </row>
    <row r="49" spans="1:10" ht="19.5" thickBot="1">
      <c r="A49" s="999" t="s">
        <v>710</v>
      </c>
      <c r="B49" s="1017">
        <v>26878.08221</v>
      </c>
      <c r="C49" s="1017">
        <v>42760.8594</v>
      </c>
      <c r="D49" s="1017">
        <v>34939.45686</v>
      </c>
      <c r="E49" s="1017">
        <v>50823.43994</v>
      </c>
      <c r="F49" s="1017">
        <v>38549.359943999996</v>
      </c>
      <c r="G49" s="1017">
        <v>51969.704831999996</v>
      </c>
      <c r="H49" s="1017">
        <v>50114.371697999995</v>
      </c>
      <c r="I49" s="1017">
        <v>63534.71658599998</v>
      </c>
      <c r="J49" s="1018">
        <v>8939.336399999998</v>
      </c>
    </row>
    <row r="50" spans="6:7" ht="19.5" thickBot="1">
      <c r="F50" s="670"/>
      <c r="G50" s="58"/>
    </row>
    <row r="51" spans="1:7" ht="18.75">
      <c r="A51" s="257" t="s">
        <v>795</v>
      </c>
      <c r="B51" s="258"/>
      <c r="C51" s="258"/>
      <c r="D51" s="259"/>
      <c r="G51" s="58"/>
    </row>
    <row r="52" spans="1:7" ht="37.5">
      <c r="A52" s="84" t="s">
        <v>796</v>
      </c>
      <c r="B52" s="85" t="s">
        <v>797</v>
      </c>
      <c r="C52" s="85" t="s">
        <v>798</v>
      </c>
      <c r="D52" s="86" t="s">
        <v>62</v>
      </c>
      <c r="G52" s="58"/>
    </row>
    <row r="53" spans="1:7" ht="18.75">
      <c r="A53" s="428" t="s">
        <v>799</v>
      </c>
      <c r="B53" s="100">
        <v>4</v>
      </c>
      <c r="C53" s="1001">
        <v>5</v>
      </c>
      <c r="D53" s="442">
        <v>5393.87</v>
      </c>
      <c r="G53" s="58"/>
    </row>
    <row r="54" spans="1:7" ht="18.75">
      <c r="A54" s="429"/>
      <c r="B54" s="100">
        <v>4.5</v>
      </c>
      <c r="C54" s="1001">
        <v>5.6</v>
      </c>
      <c r="D54" s="442">
        <v>5661.37</v>
      </c>
      <c r="G54" s="58"/>
    </row>
    <row r="55" spans="1:7" ht="18.75">
      <c r="A55" s="429"/>
      <c r="B55" s="100">
        <v>5</v>
      </c>
      <c r="C55" s="1001">
        <v>6.3</v>
      </c>
      <c r="D55" s="442">
        <v>6028.38</v>
      </c>
      <c r="G55" s="58"/>
    </row>
    <row r="56" spans="1:7" ht="18.75">
      <c r="A56" s="429"/>
      <c r="B56" s="100">
        <v>5.6</v>
      </c>
      <c r="C56" s="1001">
        <v>7.1</v>
      </c>
      <c r="D56" s="442">
        <v>6350.450000000001</v>
      </c>
      <c r="G56" s="58"/>
    </row>
    <row r="57" spans="1:7" ht="18.75">
      <c r="A57" s="429"/>
      <c r="B57" s="100">
        <v>6.3</v>
      </c>
      <c r="C57" s="1001">
        <v>8</v>
      </c>
      <c r="D57" s="442">
        <v>6518.4400000000005</v>
      </c>
      <c r="G57" s="58"/>
    </row>
    <row r="58" spans="1:7" ht="18.75">
      <c r="A58" s="429"/>
      <c r="B58" s="100">
        <v>7.1</v>
      </c>
      <c r="C58" s="1001">
        <v>8</v>
      </c>
      <c r="D58" s="442">
        <v>6518.4400000000005</v>
      </c>
      <c r="G58" s="58"/>
    </row>
    <row r="59" spans="1:7" ht="18.75">
      <c r="A59" s="429"/>
      <c r="B59" s="100">
        <v>8</v>
      </c>
      <c r="C59" s="1001">
        <v>9</v>
      </c>
      <c r="D59" s="442">
        <v>7268.51</v>
      </c>
      <c r="G59" s="58"/>
    </row>
    <row r="60" spans="1:7" ht="18.75">
      <c r="A60" s="429"/>
      <c r="B60" s="100">
        <v>9</v>
      </c>
      <c r="C60" s="1001">
        <v>10</v>
      </c>
      <c r="D60" s="442">
        <v>7910.51</v>
      </c>
      <c r="G60" s="58"/>
    </row>
    <row r="61" spans="1:7" ht="18.75">
      <c r="A61" s="429"/>
      <c r="B61" s="100">
        <v>10</v>
      </c>
      <c r="C61" s="1001">
        <v>11.2</v>
      </c>
      <c r="D61" s="442">
        <v>8690.54</v>
      </c>
      <c r="G61" s="58"/>
    </row>
    <row r="62" spans="1:7" ht="18.75">
      <c r="A62" s="429"/>
      <c r="B62" s="100">
        <v>11.2</v>
      </c>
      <c r="C62" s="1001">
        <v>12.5</v>
      </c>
      <c r="D62" s="442">
        <v>9012.61</v>
      </c>
      <c r="G62" s="58"/>
    </row>
    <row r="63" spans="1:7" ht="19.5" thickBot="1">
      <c r="A63" s="430"/>
      <c r="B63" s="137">
        <v>12.5</v>
      </c>
      <c r="C63" s="1006">
        <v>12.5</v>
      </c>
      <c r="D63" s="459">
        <v>9012.61</v>
      </c>
      <c r="G63" s="58"/>
    </row>
    <row r="64" ht="18.75">
      <c r="G64" s="58"/>
    </row>
  </sheetData>
  <sheetProtection/>
  <mergeCells count="7">
    <mergeCell ref="A1:J3"/>
    <mergeCell ref="A51:D51"/>
    <mergeCell ref="A53:A63"/>
    <mergeCell ref="A35:J35"/>
    <mergeCell ref="A6:G6"/>
    <mergeCell ref="A20:A21"/>
    <mergeCell ref="G20:H20"/>
  </mergeCells>
  <printOptions/>
  <pageMargins left="0" right="0" top="0" bottom="0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5"/>
  <sheetViews>
    <sheetView view="pageBreakPreview" zoomScale="80" zoomScaleSheetLayoutView="80" zoomScalePageLayoutView="0" workbookViewId="0" topLeftCell="A90">
      <selection activeCell="K68" sqref="K68"/>
    </sheetView>
  </sheetViews>
  <sheetFormatPr defaultColWidth="9.00390625" defaultRowHeight="12.75"/>
  <cols>
    <col min="1" max="1" width="11.375" style="482" customWidth="1"/>
    <col min="2" max="2" width="11.75390625" style="482" customWidth="1"/>
    <col min="3" max="3" width="13.125" style="482" customWidth="1"/>
    <col min="4" max="4" width="15.375" style="482" bestFit="1" customWidth="1"/>
    <col min="5" max="5" width="19.00390625" style="482" customWidth="1"/>
    <col min="6" max="6" width="14.625" style="482" customWidth="1"/>
    <col min="7" max="7" width="16.25390625" style="482" customWidth="1"/>
    <col min="8" max="8" width="13.25390625" style="482" customWidth="1"/>
    <col min="9" max="9" width="17.875" style="482" customWidth="1"/>
    <col min="10" max="16384" width="9.125" style="482" customWidth="1"/>
  </cols>
  <sheetData>
    <row r="1" spans="1:9" ht="12.75" customHeight="1">
      <c r="A1" s="479" t="s">
        <v>804</v>
      </c>
      <c r="B1" s="480"/>
      <c r="C1" s="480"/>
      <c r="D1" s="480"/>
      <c r="E1" s="480"/>
      <c r="F1" s="480"/>
      <c r="G1" s="480"/>
      <c r="H1" s="480"/>
      <c r="I1" s="481"/>
    </row>
    <row r="2" spans="1:9" ht="22.5" customHeight="1">
      <c r="A2" s="483"/>
      <c r="B2" s="484"/>
      <c r="C2" s="484"/>
      <c r="D2" s="484"/>
      <c r="E2" s="484"/>
      <c r="F2" s="484"/>
      <c r="G2" s="484"/>
      <c r="H2" s="484"/>
      <c r="I2" s="485"/>
    </row>
    <row r="3" spans="1:9" ht="75.75" customHeight="1" thickBot="1">
      <c r="A3" s="486"/>
      <c r="B3" s="487"/>
      <c r="C3" s="487"/>
      <c r="D3" s="487"/>
      <c r="E3" s="487"/>
      <c r="F3" s="487"/>
      <c r="G3" s="487"/>
      <c r="H3" s="487"/>
      <c r="I3" s="488"/>
    </row>
    <row r="4" spans="1:9" ht="13.5" customHeight="1" hidden="1" thickBot="1">
      <c r="A4" s="489"/>
      <c r="B4" s="490"/>
      <c r="C4" s="490"/>
      <c r="D4" s="490"/>
      <c r="E4" s="490"/>
      <c r="F4" s="490"/>
      <c r="G4" s="490"/>
      <c r="H4" s="490"/>
      <c r="I4" s="491"/>
    </row>
    <row r="5" spans="1:9" ht="17.25" customHeight="1" hidden="1">
      <c r="A5" s="492"/>
      <c r="B5" s="493"/>
      <c r="C5" s="493"/>
      <c r="D5" s="493"/>
      <c r="E5" s="493"/>
      <c r="F5" s="493"/>
      <c r="G5" s="493"/>
      <c r="H5" s="493"/>
      <c r="I5" s="494"/>
    </row>
    <row r="6" spans="1:9" ht="33" customHeight="1">
      <c r="A6" s="139" t="s">
        <v>632</v>
      </c>
      <c r="B6" s="140"/>
      <c r="C6" s="140"/>
      <c r="D6" s="140"/>
      <c r="E6" s="140"/>
      <c r="F6" s="140"/>
      <c r="G6" s="140"/>
      <c r="H6" s="140"/>
      <c r="I6" s="141"/>
    </row>
    <row r="7" spans="1:9" ht="15" customHeight="1">
      <c r="A7" s="147" t="s">
        <v>265</v>
      </c>
      <c r="B7" s="148"/>
      <c r="C7" s="145" t="s">
        <v>216</v>
      </c>
      <c r="D7" s="145"/>
      <c r="E7" s="145"/>
      <c r="F7" s="145"/>
      <c r="G7" s="145"/>
      <c r="H7" s="145"/>
      <c r="I7" s="146"/>
    </row>
    <row r="8" spans="1:9" ht="15" customHeight="1">
      <c r="A8" s="147"/>
      <c r="B8" s="148"/>
      <c r="C8" s="142" t="s">
        <v>604</v>
      </c>
      <c r="D8" s="142"/>
      <c r="E8" s="144" t="s">
        <v>614</v>
      </c>
      <c r="F8" s="144"/>
      <c r="G8" s="144"/>
      <c r="H8" s="142" t="s">
        <v>602</v>
      </c>
      <c r="I8" s="143"/>
    </row>
    <row r="9" spans="1:9" ht="53.25" customHeight="1">
      <c r="A9" s="23" t="s">
        <v>264</v>
      </c>
      <c r="B9" s="20" t="s">
        <v>608</v>
      </c>
      <c r="C9" s="22" t="s">
        <v>609</v>
      </c>
      <c r="D9" s="20" t="s">
        <v>610</v>
      </c>
      <c r="E9" s="22" t="s">
        <v>603</v>
      </c>
      <c r="F9" s="21" t="s">
        <v>263</v>
      </c>
      <c r="G9" s="20" t="s">
        <v>610</v>
      </c>
      <c r="H9" s="22" t="s">
        <v>633</v>
      </c>
      <c r="I9" s="24" t="s">
        <v>47</v>
      </c>
    </row>
    <row r="10" spans="1:9" ht="16.5" customHeight="1">
      <c r="A10" s="495" t="s">
        <v>424</v>
      </c>
      <c r="B10" s="496"/>
      <c r="C10" s="497"/>
      <c r="D10" s="497"/>
      <c r="E10" s="497"/>
      <c r="F10" s="497"/>
      <c r="G10" s="497"/>
      <c r="H10" s="496"/>
      <c r="I10" s="498"/>
    </row>
    <row r="11" spans="1:9" ht="16.5" customHeight="1">
      <c r="A11" s="474" t="s">
        <v>217</v>
      </c>
      <c r="B11" s="475" t="s">
        <v>218</v>
      </c>
      <c r="C11" s="499">
        <v>7991.249735757577</v>
      </c>
      <c r="D11" s="500">
        <v>16758.348450256413</v>
      </c>
      <c r="E11" s="500"/>
      <c r="F11" s="500"/>
      <c r="G11" s="500"/>
      <c r="H11" s="501"/>
      <c r="I11" s="502"/>
    </row>
    <row r="12" spans="1:9" ht="16.5" customHeight="1">
      <c r="A12" s="474">
        <v>0.25</v>
      </c>
      <c r="B12" s="475">
        <v>1500</v>
      </c>
      <c r="C12" s="500">
        <v>8721.432456363636</v>
      </c>
      <c r="D12" s="500">
        <v>17376.195367692315</v>
      </c>
      <c r="E12" s="500">
        <v>14374.380000000001</v>
      </c>
      <c r="F12" s="500">
        <v>17765.045384615383</v>
      </c>
      <c r="G12" s="500">
        <v>21543.215384615385</v>
      </c>
      <c r="H12" s="501"/>
      <c r="I12" s="502"/>
    </row>
    <row r="13" spans="1:9" ht="16.5" customHeight="1">
      <c r="A13" s="474" t="s">
        <v>219</v>
      </c>
      <c r="B13" s="475" t="s">
        <v>220</v>
      </c>
      <c r="C13" s="500">
        <v>8938.085926666667</v>
      </c>
      <c r="D13" s="500">
        <v>17559.517534871797</v>
      </c>
      <c r="E13" s="500">
        <v>14374.380000000001</v>
      </c>
      <c r="F13" s="500">
        <v>17765.045384615383</v>
      </c>
      <c r="G13" s="500">
        <v>21543.215384615385</v>
      </c>
      <c r="H13" s="501"/>
      <c r="I13" s="502"/>
    </row>
    <row r="14" spans="1:9" ht="16.5" customHeight="1">
      <c r="A14" s="474" t="s">
        <v>221</v>
      </c>
      <c r="B14" s="475" t="s">
        <v>220</v>
      </c>
      <c r="C14" s="500">
        <v>8865.176191515151</v>
      </c>
      <c r="D14" s="500">
        <v>17497.824682051287</v>
      </c>
      <c r="E14" s="500">
        <v>14374.380000000001</v>
      </c>
      <c r="F14" s="500">
        <v>17765.045384615383</v>
      </c>
      <c r="G14" s="500">
        <v>21543.215384615385</v>
      </c>
      <c r="H14" s="501"/>
      <c r="I14" s="502"/>
    </row>
    <row r="15" spans="1:9" ht="16.5" customHeight="1">
      <c r="A15" s="474" t="s">
        <v>222</v>
      </c>
      <c r="B15" s="475" t="s">
        <v>220</v>
      </c>
      <c r="C15" s="500">
        <v>10115.980835757578</v>
      </c>
      <c r="D15" s="500">
        <v>18556.197842564106</v>
      </c>
      <c r="E15" s="500">
        <v>14784.272307692308</v>
      </c>
      <c r="F15" s="500">
        <v>18174.937692307696</v>
      </c>
      <c r="G15" s="500">
        <v>21953.107692307694</v>
      </c>
      <c r="H15" s="501"/>
      <c r="I15" s="502"/>
    </row>
    <row r="16" spans="1:9" ht="16.5" customHeight="1">
      <c r="A16" s="495" t="s">
        <v>427</v>
      </c>
      <c r="B16" s="496"/>
      <c r="C16" s="503"/>
      <c r="D16" s="503"/>
      <c r="E16" s="503"/>
      <c r="F16" s="503"/>
      <c r="G16" s="503"/>
      <c r="H16" s="496"/>
      <c r="I16" s="498"/>
    </row>
    <row r="17" spans="1:9" ht="16.5" customHeight="1">
      <c r="A17" s="474" t="s">
        <v>217</v>
      </c>
      <c r="B17" s="475" t="s">
        <v>218</v>
      </c>
      <c r="C17" s="500">
        <v>9197.619416757576</v>
      </c>
      <c r="D17" s="500">
        <v>23612.562681025644</v>
      </c>
      <c r="E17" s="500"/>
      <c r="F17" s="500"/>
      <c r="G17" s="500"/>
      <c r="H17" s="501"/>
      <c r="I17" s="502"/>
    </row>
    <row r="18" spans="1:9" ht="16.5" customHeight="1">
      <c r="A18" s="474" t="s">
        <v>223</v>
      </c>
      <c r="B18" s="475" t="s">
        <v>218</v>
      </c>
      <c r="C18" s="500">
        <v>9927.80213736364</v>
      </c>
      <c r="D18" s="500">
        <v>24230.40959846154</v>
      </c>
      <c r="E18" s="500">
        <v>15908.89827692308</v>
      </c>
      <c r="F18" s="500">
        <v>22221.348461538462</v>
      </c>
      <c r="G18" s="500">
        <v>31230.83076923077</v>
      </c>
      <c r="H18" s="501"/>
      <c r="I18" s="502"/>
    </row>
    <row r="19" spans="1:9" ht="16.5" customHeight="1">
      <c r="A19" s="474" t="s">
        <v>219</v>
      </c>
      <c r="B19" s="475" t="s">
        <v>218</v>
      </c>
      <c r="C19" s="500">
        <v>10242.097387666669</v>
      </c>
      <c r="D19" s="500">
        <v>24496.35173333334</v>
      </c>
      <c r="E19" s="500">
        <v>15908.89827692308</v>
      </c>
      <c r="F19" s="500">
        <v>22221.348461538462</v>
      </c>
      <c r="G19" s="500">
        <v>31230.83076923077</v>
      </c>
      <c r="H19" s="501"/>
      <c r="I19" s="502"/>
    </row>
    <row r="20" spans="1:9" ht="16.5" customHeight="1">
      <c r="A20" s="476" t="s">
        <v>224</v>
      </c>
      <c r="B20" s="475" t="s">
        <v>220</v>
      </c>
      <c r="C20" s="500">
        <v>11874.199904030304</v>
      </c>
      <c r="D20" s="500">
        <v>25877.361554871797</v>
      </c>
      <c r="E20" s="500">
        <v>16318.790584615388</v>
      </c>
      <c r="F20" s="500">
        <v>22629.59461538462</v>
      </c>
      <c r="G20" s="500">
        <v>31639.076923076926</v>
      </c>
      <c r="H20" s="501"/>
      <c r="I20" s="502"/>
    </row>
    <row r="21" spans="1:9" ht="16.5" customHeight="1">
      <c r="A21" s="476" t="s">
        <v>225</v>
      </c>
      <c r="B21" s="475" t="s">
        <v>220</v>
      </c>
      <c r="C21" s="500">
        <v>13359.756063424244</v>
      </c>
      <c r="D21" s="500">
        <v>27134.370612820516</v>
      </c>
      <c r="E21" s="500">
        <v>17615.95981538462</v>
      </c>
      <c r="F21" s="500">
        <v>23928.41</v>
      </c>
      <c r="G21" s="500">
        <v>32937.89230769231</v>
      </c>
      <c r="H21" s="501"/>
      <c r="I21" s="502"/>
    </row>
    <row r="22" spans="1:9" ht="16.5" customHeight="1">
      <c r="A22" s="476" t="s">
        <v>226</v>
      </c>
      <c r="B22" s="475" t="s">
        <v>220</v>
      </c>
      <c r="C22" s="500">
        <v>13910.956965848487</v>
      </c>
      <c r="D22" s="500">
        <v>27600.77137641026</v>
      </c>
      <c r="E22" s="500">
        <v>17615.95981538462</v>
      </c>
      <c r="F22" s="500">
        <v>23928.41</v>
      </c>
      <c r="G22" s="500">
        <v>32937.89230769231</v>
      </c>
      <c r="H22" s="501"/>
      <c r="I22" s="502"/>
    </row>
    <row r="23" spans="1:9" ht="16.5" customHeight="1">
      <c r="A23" s="504" t="s">
        <v>428</v>
      </c>
      <c r="B23" s="505"/>
      <c r="C23" s="505"/>
      <c r="D23" s="505"/>
      <c r="E23" s="505"/>
      <c r="F23" s="505"/>
      <c r="G23" s="505"/>
      <c r="H23" s="505"/>
      <c r="I23" s="506"/>
    </row>
    <row r="24" spans="1:9" ht="16.5" customHeight="1">
      <c r="A24" s="474" t="s">
        <v>217</v>
      </c>
      <c r="B24" s="475">
        <v>1000</v>
      </c>
      <c r="C24" s="500">
        <v>12218.105416727276</v>
      </c>
      <c r="D24" s="500">
        <v>32012.037769230767</v>
      </c>
      <c r="E24" s="500"/>
      <c r="F24" s="500"/>
      <c r="G24" s="500"/>
      <c r="H24" s="501"/>
      <c r="I24" s="502"/>
    </row>
    <row r="25" spans="1:9" ht="16.5" customHeight="1">
      <c r="A25" s="474" t="s">
        <v>223</v>
      </c>
      <c r="B25" s="475">
        <v>1000</v>
      </c>
      <c r="C25" s="500">
        <v>12491.441780363639</v>
      </c>
      <c r="D25" s="500">
        <v>32243.322384615385</v>
      </c>
      <c r="E25" s="500"/>
      <c r="F25" s="500"/>
      <c r="G25" s="500"/>
      <c r="H25" s="501"/>
      <c r="I25" s="502"/>
    </row>
    <row r="26" spans="1:9" ht="16.5" customHeight="1">
      <c r="A26" s="474" t="s">
        <v>219</v>
      </c>
      <c r="B26" s="475">
        <v>1000</v>
      </c>
      <c r="C26" s="500">
        <v>13610.03346339394</v>
      </c>
      <c r="D26" s="500">
        <v>33189.82303948718</v>
      </c>
      <c r="E26" s="500">
        <v>19899.333230769233</v>
      </c>
      <c r="F26" s="500">
        <v>28637.56230769231</v>
      </c>
      <c r="G26" s="500">
        <v>40359.57692307692</v>
      </c>
      <c r="H26" s="501"/>
      <c r="I26" s="502"/>
    </row>
    <row r="27" spans="1:9" ht="16.5" customHeight="1">
      <c r="A27" s="474" t="s">
        <v>221</v>
      </c>
      <c r="B27" s="475" t="s">
        <v>218</v>
      </c>
      <c r="C27" s="500">
        <v>12748.06013975758</v>
      </c>
      <c r="D27" s="500">
        <v>32460.460996410256</v>
      </c>
      <c r="E27" s="500">
        <v>19899.333230769233</v>
      </c>
      <c r="F27" s="500">
        <v>28637.56230769231</v>
      </c>
      <c r="G27" s="500">
        <v>40359.57692307692</v>
      </c>
      <c r="H27" s="501"/>
      <c r="I27" s="502"/>
    </row>
    <row r="28" spans="1:9" ht="16.5" customHeight="1">
      <c r="A28" s="474" t="s">
        <v>222</v>
      </c>
      <c r="B28" s="475" t="s">
        <v>218</v>
      </c>
      <c r="C28" s="500">
        <v>13384.86104218182</v>
      </c>
      <c r="D28" s="500">
        <v>32999.29252923076</v>
      </c>
      <c r="E28" s="500">
        <v>19899.333230769233</v>
      </c>
      <c r="F28" s="500">
        <v>28637.56230769231</v>
      </c>
      <c r="G28" s="500">
        <v>40359.57692307692</v>
      </c>
      <c r="H28" s="501"/>
      <c r="I28" s="502"/>
    </row>
    <row r="29" spans="1:9" ht="16.5" customHeight="1">
      <c r="A29" s="476" t="s">
        <v>224</v>
      </c>
      <c r="B29" s="475" t="s">
        <v>218</v>
      </c>
      <c r="C29" s="500">
        <v>14742.885587636369</v>
      </c>
      <c r="D29" s="500">
        <v>34148.39022153846</v>
      </c>
      <c r="E29" s="500">
        <v>21196.50246153846</v>
      </c>
      <c r="F29" s="500">
        <v>29934.731538461547</v>
      </c>
      <c r="G29" s="500">
        <v>41656.74615384616</v>
      </c>
      <c r="H29" s="501"/>
      <c r="I29" s="502"/>
    </row>
    <row r="30" spans="1:9" ht="16.5" customHeight="1">
      <c r="A30" s="476" t="s">
        <v>267</v>
      </c>
      <c r="B30" s="475">
        <v>3000</v>
      </c>
      <c r="C30" s="500">
        <v>21419.750047030306</v>
      </c>
      <c r="D30" s="500">
        <v>39798.04476410256</v>
      </c>
      <c r="E30" s="500">
        <v>27443.65630769231</v>
      </c>
      <c r="F30" s="500">
        <v>35376.916153846156</v>
      </c>
      <c r="G30" s="500">
        <v>47098.93076923077</v>
      </c>
      <c r="H30" s="501"/>
      <c r="I30" s="502"/>
    </row>
    <row r="31" spans="1:9" ht="16.5" customHeight="1">
      <c r="A31" s="476" t="s">
        <v>227</v>
      </c>
      <c r="B31" s="475" t="s">
        <v>220</v>
      </c>
      <c r="C31" s="500">
        <v>24131.971002181825</v>
      </c>
      <c r="D31" s="500">
        <v>42093.00095692308</v>
      </c>
      <c r="E31" s="500">
        <v>27443.65630769231</v>
      </c>
      <c r="F31" s="500">
        <v>36181.88538461539</v>
      </c>
      <c r="G31" s="500">
        <v>47903.9</v>
      </c>
      <c r="H31" s="501"/>
      <c r="I31" s="502"/>
    </row>
    <row r="32" spans="1:9" ht="16.5" customHeight="1">
      <c r="A32" s="476">
        <v>7.5</v>
      </c>
      <c r="B32" s="475" t="s">
        <v>220</v>
      </c>
      <c r="C32" s="507">
        <v>26793.94229309091</v>
      </c>
      <c r="D32" s="507">
        <v>44345.43820307692</v>
      </c>
      <c r="E32" s="507">
        <v>30584.51784615385</v>
      </c>
      <c r="F32" s="507">
        <v>39322.74692307692</v>
      </c>
      <c r="G32" s="507">
        <v>51044.76153846154</v>
      </c>
      <c r="H32" s="508"/>
      <c r="I32" s="509"/>
    </row>
    <row r="33" spans="1:9" ht="16.5" customHeight="1">
      <c r="A33" s="504" t="s">
        <v>431</v>
      </c>
      <c r="B33" s="505"/>
      <c r="C33" s="505"/>
      <c r="D33" s="505"/>
      <c r="E33" s="505"/>
      <c r="F33" s="505"/>
      <c r="G33" s="505"/>
      <c r="H33" s="505"/>
      <c r="I33" s="506"/>
    </row>
    <row r="34" spans="1:9" ht="16.5" customHeight="1">
      <c r="A34" s="474" t="s">
        <v>221</v>
      </c>
      <c r="B34" s="475">
        <v>1000</v>
      </c>
      <c r="C34" s="507">
        <v>18641.57420757576</v>
      </c>
      <c r="D34" s="507">
        <v>45124.504105641034</v>
      </c>
      <c r="E34" s="507">
        <v>26804.66547692308</v>
      </c>
      <c r="F34" s="507">
        <v>35322.01692307693</v>
      </c>
      <c r="G34" s="507">
        <v>54891</v>
      </c>
      <c r="H34" s="499">
        <v>28564.77239757576</v>
      </c>
      <c r="I34" s="510">
        <v>29664.11714757576</v>
      </c>
    </row>
    <row r="35" spans="1:9" ht="16.5" customHeight="1">
      <c r="A35" s="474" t="s">
        <v>222</v>
      </c>
      <c r="B35" s="475">
        <v>1000</v>
      </c>
      <c r="C35" s="507">
        <v>20042.118996666668</v>
      </c>
      <c r="D35" s="507">
        <v>46309.580465641026</v>
      </c>
      <c r="E35" s="507">
        <v>28101.834707692316</v>
      </c>
      <c r="F35" s="507">
        <v>36619.18615384616</v>
      </c>
      <c r="G35" s="507">
        <v>56188.169230769236</v>
      </c>
      <c r="H35" s="507">
        <v>29965.31718666667</v>
      </c>
      <c r="I35" s="511">
        <v>31064.661936666664</v>
      </c>
    </row>
    <row r="36" spans="1:9" ht="16.5" customHeight="1">
      <c r="A36" s="476" t="s">
        <v>224</v>
      </c>
      <c r="B36" s="475">
        <v>1000</v>
      </c>
      <c r="C36" s="507">
        <v>21062.01439848485</v>
      </c>
      <c r="D36" s="507">
        <v>47172.568882564105</v>
      </c>
      <c r="E36" s="507">
        <v>28101.834707692316</v>
      </c>
      <c r="F36" s="507">
        <v>36619.18615384616</v>
      </c>
      <c r="G36" s="507">
        <v>56188.169230769236</v>
      </c>
      <c r="H36" s="507">
        <v>30985.21258848485</v>
      </c>
      <c r="I36" s="511">
        <v>32084.557338484854</v>
      </c>
    </row>
    <row r="37" spans="1:9" ht="16.5" customHeight="1">
      <c r="A37" s="476" t="s">
        <v>225</v>
      </c>
      <c r="B37" s="475" t="s">
        <v>218</v>
      </c>
      <c r="C37" s="507">
        <v>20381.48525484849</v>
      </c>
      <c r="D37" s="507">
        <v>46596.73653025642</v>
      </c>
      <c r="E37" s="507">
        <v>28101.834707692316</v>
      </c>
      <c r="F37" s="507">
        <v>36619.18615384616</v>
      </c>
      <c r="G37" s="507">
        <v>56188.169230769236</v>
      </c>
      <c r="H37" s="507">
        <v>30304.683444848484</v>
      </c>
      <c r="I37" s="511">
        <v>31404.02819484849</v>
      </c>
    </row>
    <row r="38" spans="1:9" ht="16.5" customHeight="1">
      <c r="A38" s="476" t="s">
        <v>226</v>
      </c>
      <c r="B38" s="475" t="s">
        <v>218</v>
      </c>
      <c r="C38" s="507">
        <v>23874.87397666667</v>
      </c>
      <c r="D38" s="507">
        <v>49552.68083333334</v>
      </c>
      <c r="E38" s="507">
        <v>31053.388553846158</v>
      </c>
      <c r="F38" s="507">
        <v>39570.74000000001</v>
      </c>
      <c r="G38" s="507">
        <v>59139.72307692308</v>
      </c>
      <c r="H38" s="507">
        <v>33798.07216666667</v>
      </c>
      <c r="I38" s="511">
        <v>34897.41691666667</v>
      </c>
    </row>
    <row r="39" spans="1:9" ht="16.5" customHeight="1">
      <c r="A39" s="477" t="s">
        <v>272</v>
      </c>
      <c r="B39" s="478" t="s">
        <v>218</v>
      </c>
      <c r="C39" s="507">
        <v>26179.455280909093</v>
      </c>
      <c r="D39" s="507">
        <v>51502.71116769231</v>
      </c>
      <c r="E39" s="507">
        <v>34348.98855384616</v>
      </c>
      <c r="F39" s="507">
        <v>42866.34000000001</v>
      </c>
      <c r="G39" s="507">
        <v>62435.32307692309</v>
      </c>
      <c r="H39" s="507">
        <v>36102.6534709091</v>
      </c>
      <c r="I39" s="511">
        <v>37201.998220909096</v>
      </c>
    </row>
    <row r="40" spans="1:9" ht="16.5" customHeight="1">
      <c r="A40" s="504" t="s">
        <v>432</v>
      </c>
      <c r="B40" s="505"/>
      <c r="C40" s="505"/>
      <c r="D40" s="505"/>
      <c r="E40" s="505"/>
      <c r="F40" s="505"/>
      <c r="G40" s="505"/>
      <c r="H40" s="505"/>
      <c r="I40" s="506"/>
    </row>
    <row r="41" spans="1:9" ht="16.5" customHeight="1">
      <c r="A41" s="476" t="s">
        <v>224</v>
      </c>
      <c r="B41" s="475" t="s">
        <v>230</v>
      </c>
      <c r="C41" s="507">
        <v>26545.51294848485</v>
      </c>
      <c r="D41" s="507">
        <v>69301.88911333334</v>
      </c>
      <c r="E41" s="507">
        <v>34751.41390769231</v>
      </c>
      <c r="F41" s="507">
        <v>54250.64615384616</v>
      </c>
      <c r="G41" s="507">
        <v>89126.06153846154</v>
      </c>
      <c r="H41" s="507">
        <v>33183.90208848485</v>
      </c>
      <c r="I41" s="511">
        <v>35382.59158848485</v>
      </c>
    </row>
    <row r="42" spans="1:9" ht="16.5" customHeight="1">
      <c r="A42" s="476" t="s">
        <v>225</v>
      </c>
      <c r="B42" s="475">
        <v>1000</v>
      </c>
      <c r="C42" s="507">
        <v>29137.41045818182</v>
      </c>
      <c r="D42" s="507">
        <v>71495.03316</v>
      </c>
      <c r="E42" s="507">
        <v>37702.967753846155</v>
      </c>
      <c r="F42" s="507">
        <v>57202.200000000004</v>
      </c>
      <c r="G42" s="507">
        <v>92077.61538461539</v>
      </c>
      <c r="H42" s="507">
        <v>35775.79959818182</v>
      </c>
      <c r="I42" s="511">
        <v>37974.489098181824</v>
      </c>
    </row>
    <row r="43" spans="1:9" ht="16.5" customHeight="1">
      <c r="A43" s="476" t="s">
        <v>226</v>
      </c>
      <c r="B43" s="475">
        <v>1000</v>
      </c>
      <c r="C43" s="507">
        <v>31678.468830909096</v>
      </c>
      <c r="D43" s="507">
        <v>73645.15947538461</v>
      </c>
      <c r="E43" s="507">
        <v>40998.56775384615</v>
      </c>
      <c r="F43" s="507">
        <v>60497.8</v>
      </c>
      <c r="G43" s="507">
        <v>95373.2153846154</v>
      </c>
      <c r="H43" s="507">
        <v>38316.8579709091</v>
      </c>
      <c r="I43" s="511">
        <v>40515.54747090909</v>
      </c>
    </row>
    <row r="44" spans="1:9" ht="16.5" customHeight="1">
      <c r="A44" s="476">
        <v>3</v>
      </c>
      <c r="B44" s="475">
        <v>1000</v>
      </c>
      <c r="C44" s="507">
        <v>36728.47850787879</v>
      </c>
      <c r="D44" s="507">
        <v>77918.24458666667</v>
      </c>
      <c r="E44" s="507">
        <v>44139.429292307694</v>
      </c>
      <c r="F44" s="507">
        <v>63638.66153846154</v>
      </c>
      <c r="G44" s="507">
        <v>98514.07692307692</v>
      </c>
      <c r="H44" s="507">
        <v>43366.86764787879</v>
      </c>
      <c r="I44" s="511">
        <v>45565.5571478788</v>
      </c>
    </row>
    <row r="45" spans="1:9" ht="16.5" customHeight="1">
      <c r="A45" s="476" t="s">
        <v>227</v>
      </c>
      <c r="B45" s="475" t="s">
        <v>218</v>
      </c>
      <c r="C45" s="507">
        <v>38045.16006909091</v>
      </c>
      <c r="D45" s="507">
        <v>79032.35975384616</v>
      </c>
      <c r="E45" s="507">
        <v>44139.429292307694</v>
      </c>
      <c r="F45" s="507">
        <v>63638.66153846154</v>
      </c>
      <c r="G45" s="507">
        <v>98514.07692307692</v>
      </c>
      <c r="H45" s="507">
        <v>44683.5492090909</v>
      </c>
      <c r="I45" s="511">
        <v>46882.23870909092</v>
      </c>
    </row>
    <row r="46" spans="1:9" ht="16.5" customHeight="1">
      <c r="A46" s="476" t="s">
        <v>229</v>
      </c>
      <c r="B46" s="475" t="s">
        <v>218</v>
      </c>
      <c r="C46" s="507">
        <v>44199.30832303031</v>
      </c>
      <c r="D46" s="507">
        <v>84239.71596871794</v>
      </c>
      <c r="E46" s="507">
        <v>76744.79852307693</v>
      </c>
      <c r="F46" s="507">
        <v>96244.03076923078</v>
      </c>
      <c r="G46" s="507">
        <v>131119.44615384616</v>
      </c>
      <c r="H46" s="507">
        <v>50837.69746303031</v>
      </c>
      <c r="I46" s="511">
        <v>53036.38696303031</v>
      </c>
    </row>
    <row r="47" spans="1:9" ht="16.5" customHeight="1">
      <c r="A47" s="476" t="s">
        <v>228</v>
      </c>
      <c r="B47" s="475" t="s">
        <v>218</v>
      </c>
      <c r="C47" s="507">
        <v>48191.836675757586</v>
      </c>
      <c r="D47" s="507">
        <v>87618.00919025642</v>
      </c>
      <c r="E47" s="507">
        <v>81269.91083076924</v>
      </c>
      <c r="F47" s="507">
        <v>100769.14307692308</v>
      </c>
      <c r="G47" s="507">
        <v>135644.55846153846</v>
      </c>
      <c r="H47" s="507">
        <v>54830.22581575757</v>
      </c>
      <c r="I47" s="511">
        <v>57028.91531575758</v>
      </c>
    </row>
    <row r="48" spans="1:9" ht="16.5" customHeight="1">
      <c r="A48" s="504" t="s">
        <v>435</v>
      </c>
      <c r="B48" s="505"/>
      <c r="C48" s="505"/>
      <c r="D48" s="505"/>
      <c r="E48" s="505"/>
      <c r="F48" s="505"/>
      <c r="G48" s="505"/>
      <c r="H48" s="505"/>
      <c r="I48" s="506"/>
    </row>
    <row r="49" spans="1:9" ht="16.5" customHeight="1">
      <c r="A49" s="476">
        <v>3</v>
      </c>
      <c r="B49" s="475">
        <v>750</v>
      </c>
      <c r="C49" s="507">
        <v>49084.29481818183</v>
      </c>
      <c r="D49" s="507">
        <v>111303.72996615384</v>
      </c>
      <c r="E49" s="507" t="s">
        <v>299</v>
      </c>
      <c r="F49" s="507" t="s">
        <v>299</v>
      </c>
      <c r="G49" s="507" t="s">
        <v>299</v>
      </c>
      <c r="H49" s="507">
        <v>57942.533778181816</v>
      </c>
      <c r="I49" s="511">
        <v>58997.90473818182</v>
      </c>
    </row>
    <row r="50" spans="1:9" ht="16.5" customHeight="1">
      <c r="A50" s="476">
        <v>4</v>
      </c>
      <c r="B50" s="475">
        <v>750</v>
      </c>
      <c r="C50" s="507">
        <v>53474.252168484854</v>
      </c>
      <c r="D50" s="507">
        <v>115018.30926256411</v>
      </c>
      <c r="E50" s="507" t="s">
        <v>299</v>
      </c>
      <c r="F50" s="507" t="s">
        <v>299</v>
      </c>
      <c r="G50" s="507" t="s">
        <v>299</v>
      </c>
      <c r="H50" s="507">
        <v>62332.49112848486</v>
      </c>
      <c r="I50" s="511">
        <v>63387.86208848485</v>
      </c>
    </row>
    <row r="51" spans="1:9" ht="16.5" customHeight="1">
      <c r="A51" s="476">
        <v>4</v>
      </c>
      <c r="B51" s="475">
        <v>1000</v>
      </c>
      <c r="C51" s="507">
        <v>46477.21491636364</v>
      </c>
      <c r="D51" s="507">
        <v>109097.73928000002</v>
      </c>
      <c r="E51" s="507">
        <v>68819.59824615385</v>
      </c>
      <c r="F51" s="507">
        <v>110139.2153846154</v>
      </c>
      <c r="G51" s="507">
        <v>139202.06153846154</v>
      </c>
      <c r="H51" s="507">
        <v>55335.453876363645</v>
      </c>
      <c r="I51" s="511">
        <v>56390.824836363645</v>
      </c>
    </row>
    <row r="52" spans="1:9" ht="16.5" customHeight="1">
      <c r="A52" s="476" t="s">
        <v>227</v>
      </c>
      <c r="B52" s="475">
        <v>1000</v>
      </c>
      <c r="C52" s="507">
        <v>52973.37200424243</v>
      </c>
      <c r="D52" s="507">
        <v>114594.4875851282</v>
      </c>
      <c r="E52" s="507">
        <v>101533.86055384617</v>
      </c>
      <c r="F52" s="507">
        <v>121117.4153846154</v>
      </c>
      <c r="G52" s="507">
        <v>150180.26153846155</v>
      </c>
      <c r="H52" s="507">
        <v>61831.610964242434</v>
      </c>
      <c r="I52" s="511">
        <v>62886.981924242435</v>
      </c>
    </row>
    <row r="53" spans="1:9" ht="16.5" customHeight="1">
      <c r="A53" s="476" t="s">
        <v>229</v>
      </c>
      <c r="B53" s="475">
        <v>1000</v>
      </c>
      <c r="C53" s="507">
        <v>56833.80315030302</v>
      </c>
      <c r="D53" s="507">
        <v>117861.0062471795</v>
      </c>
      <c r="E53" s="507">
        <v>105951.80824615386</v>
      </c>
      <c r="F53" s="507">
        <v>147271.42538461543</v>
      </c>
      <c r="G53" s="507">
        <v>176334.2715384616</v>
      </c>
      <c r="H53" s="507">
        <v>65692.04211030302</v>
      </c>
      <c r="I53" s="511">
        <v>66747.41307030302</v>
      </c>
    </row>
    <row r="54" spans="1:9" ht="16.5" customHeight="1">
      <c r="A54" s="476">
        <v>11</v>
      </c>
      <c r="B54" s="475">
        <v>1000</v>
      </c>
      <c r="C54" s="507">
        <v>72871.05964484849</v>
      </c>
      <c r="D54" s="507">
        <v>131430.99251179487</v>
      </c>
      <c r="E54" s="507">
        <v>109780.35055384616</v>
      </c>
      <c r="F54" s="507">
        <v>151099.96769230772</v>
      </c>
      <c r="G54" s="507">
        <v>180162.81384615388</v>
      </c>
      <c r="H54" s="507">
        <v>81729.2986048485</v>
      </c>
      <c r="I54" s="511">
        <v>82784.6695648485</v>
      </c>
    </row>
    <row r="55" spans="1:9" ht="16.5" customHeight="1">
      <c r="A55" s="476">
        <v>11</v>
      </c>
      <c r="B55" s="475">
        <v>1500</v>
      </c>
      <c r="C55" s="507">
        <v>56965.43435575758</v>
      </c>
      <c r="D55" s="507">
        <v>117972.38649794876</v>
      </c>
      <c r="E55" s="507">
        <v>105950.0797846154</v>
      </c>
      <c r="F55" s="507">
        <v>147269.69692307693</v>
      </c>
      <c r="G55" s="507">
        <v>176332.5430769231</v>
      </c>
      <c r="H55" s="507">
        <v>65823.67331575758</v>
      </c>
      <c r="I55" s="511">
        <v>66879.04427575758</v>
      </c>
    </row>
    <row r="56" spans="1:9" ht="16.5" customHeight="1">
      <c r="A56" s="476">
        <v>15</v>
      </c>
      <c r="B56" s="475">
        <v>1500</v>
      </c>
      <c r="C56" s="507">
        <v>73710.79888727276</v>
      </c>
      <c r="D56" s="507">
        <v>132141.5411015385</v>
      </c>
      <c r="E56" s="507">
        <v>109445.02901538463</v>
      </c>
      <c r="F56" s="507">
        <v>150764.64615384617</v>
      </c>
      <c r="G56" s="507">
        <v>179827.49230769233</v>
      </c>
      <c r="H56" s="507">
        <v>82569.03784727273</v>
      </c>
      <c r="I56" s="511">
        <v>83624.40880727273</v>
      </c>
    </row>
    <row r="57" spans="1:9" ht="16.5" customHeight="1">
      <c r="A57" s="476">
        <v>18.5</v>
      </c>
      <c r="B57" s="475">
        <v>1500</v>
      </c>
      <c r="C57" s="507">
        <v>77836.4977539394</v>
      </c>
      <c r="D57" s="507">
        <v>135632.51706564103</v>
      </c>
      <c r="E57" s="507">
        <v>116445.29824615386</v>
      </c>
      <c r="F57" s="507">
        <v>157764.9153846154</v>
      </c>
      <c r="G57" s="507">
        <v>186827.76153846155</v>
      </c>
      <c r="H57" s="507">
        <v>86694.73671393938</v>
      </c>
      <c r="I57" s="511">
        <v>87750.10767393939</v>
      </c>
    </row>
    <row r="58" spans="1:9" ht="16.5" customHeight="1">
      <c r="A58" s="476">
        <v>22</v>
      </c>
      <c r="B58" s="475">
        <v>1500</v>
      </c>
      <c r="C58" s="507">
        <v>92697.91652787878</v>
      </c>
      <c r="D58" s="507">
        <v>148207.56372051287</v>
      </c>
      <c r="E58" s="507" t="s">
        <v>299</v>
      </c>
      <c r="F58" s="507" t="s">
        <v>299</v>
      </c>
      <c r="G58" s="507" t="s">
        <v>299</v>
      </c>
      <c r="H58" s="507">
        <v>101556.15548787879</v>
      </c>
      <c r="I58" s="511">
        <v>102611.5264478788</v>
      </c>
    </row>
    <row r="59" spans="1:9" ht="16.5" customHeight="1">
      <c r="A59" s="495" t="s">
        <v>437</v>
      </c>
      <c r="B59" s="496"/>
      <c r="C59" s="496"/>
      <c r="D59" s="496"/>
      <c r="E59" s="496"/>
      <c r="F59" s="496"/>
      <c r="G59" s="496"/>
      <c r="H59" s="496"/>
      <c r="I59" s="498"/>
    </row>
    <row r="60" spans="1:9" ht="16.5" customHeight="1">
      <c r="A60" s="512">
        <v>3</v>
      </c>
      <c r="B60" s="513">
        <v>750</v>
      </c>
      <c r="C60" s="507">
        <v>89787.65208615384</v>
      </c>
      <c r="D60" s="507">
        <v>211179.42304307694</v>
      </c>
      <c r="E60" s="514"/>
      <c r="F60" s="515"/>
      <c r="G60" s="508"/>
      <c r="H60" s="508"/>
      <c r="I60" s="509"/>
    </row>
    <row r="61" spans="1:9" ht="16.5" customHeight="1">
      <c r="A61" s="512">
        <v>4</v>
      </c>
      <c r="B61" s="513">
        <v>750</v>
      </c>
      <c r="C61" s="507">
        <v>93502.23138256412</v>
      </c>
      <c r="D61" s="507">
        <v>214894.00233948717</v>
      </c>
      <c r="E61" s="514"/>
      <c r="F61" s="515"/>
      <c r="G61" s="508"/>
      <c r="H61" s="508"/>
      <c r="I61" s="509"/>
    </row>
    <row r="62" spans="1:9" ht="16.5" customHeight="1">
      <c r="A62" s="512">
        <v>4</v>
      </c>
      <c r="B62" s="513">
        <v>1000</v>
      </c>
      <c r="C62" s="507">
        <v>87581.66140000001</v>
      </c>
      <c r="D62" s="507">
        <v>208973.4323569231</v>
      </c>
      <c r="E62" s="514"/>
      <c r="F62" s="515"/>
      <c r="G62" s="508"/>
      <c r="H62" s="508"/>
      <c r="I62" s="509"/>
    </row>
    <row r="63" spans="1:9" ht="16.5" customHeight="1">
      <c r="A63" s="512">
        <v>5.5</v>
      </c>
      <c r="B63" s="513">
        <v>1000</v>
      </c>
      <c r="C63" s="507">
        <v>93078.40970512822</v>
      </c>
      <c r="D63" s="507">
        <v>214470.18066205128</v>
      </c>
      <c r="E63" s="514"/>
      <c r="F63" s="515"/>
      <c r="G63" s="508"/>
      <c r="H63" s="508"/>
      <c r="I63" s="509"/>
    </row>
    <row r="64" spans="1:9" ht="16.5" customHeight="1">
      <c r="A64" s="512">
        <v>7.5</v>
      </c>
      <c r="B64" s="513">
        <v>1000</v>
      </c>
      <c r="C64" s="507">
        <v>96344.92836717948</v>
      </c>
      <c r="D64" s="507">
        <v>217736.69932410258</v>
      </c>
      <c r="E64" s="514"/>
      <c r="F64" s="515"/>
      <c r="G64" s="508"/>
      <c r="H64" s="508"/>
      <c r="I64" s="509"/>
    </row>
    <row r="65" spans="1:9" ht="16.5" customHeight="1">
      <c r="A65" s="512">
        <v>11</v>
      </c>
      <c r="B65" s="513">
        <v>1000</v>
      </c>
      <c r="C65" s="507">
        <v>109914.91463179488</v>
      </c>
      <c r="D65" s="507">
        <v>231306.68558871796</v>
      </c>
      <c r="E65" s="514"/>
      <c r="F65" s="515"/>
      <c r="G65" s="508"/>
      <c r="H65" s="508"/>
      <c r="I65" s="509"/>
    </row>
    <row r="66" spans="1:9" ht="16.5" customHeight="1">
      <c r="A66" s="504" t="s">
        <v>739</v>
      </c>
      <c r="B66" s="516"/>
      <c r="C66" s="516"/>
      <c r="D66" s="516"/>
      <c r="E66" s="517"/>
      <c r="F66" s="518"/>
      <c r="G66" s="519"/>
      <c r="H66" s="520"/>
      <c r="I66" s="521"/>
    </row>
    <row r="67" spans="1:9" ht="16.5" customHeight="1">
      <c r="A67" s="476">
        <v>7.5</v>
      </c>
      <c r="B67" s="475">
        <v>750</v>
      </c>
      <c r="C67" s="507">
        <v>101415.39128121214</v>
      </c>
      <c r="D67" s="507">
        <v>272559.8669210257</v>
      </c>
      <c r="E67" s="507" t="s">
        <v>299</v>
      </c>
      <c r="F67" s="507" t="s">
        <v>299</v>
      </c>
      <c r="G67" s="507" t="s">
        <v>299</v>
      </c>
      <c r="H67" s="507">
        <v>116943.75986121214</v>
      </c>
      <c r="I67" s="511">
        <v>121341.13886121212</v>
      </c>
    </row>
    <row r="68" spans="1:9" ht="16.5" customHeight="1">
      <c r="A68" s="476">
        <v>11</v>
      </c>
      <c r="B68" s="475">
        <v>750</v>
      </c>
      <c r="C68" s="507">
        <v>110323.81557575757</v>
      </c>
      <c r="D68" s="507">
        <v>280097.76440102566</v>
      </c>
      <c r="E68" s="507">
        <v>141056.95789846158</v>
      </c>
      <c r="F68" s="507">
        <v>241128.86230769235</v>
      </c>
      <c r="G68" s="507">
        <v>318242.2807692308</v>
      </c>
      <c r="H68" s="507">
        <v>125852.1841557576</v>
      </c>
      <c r="I68" s="511">
        <v>130249.5631557576</v>
      </c>
    </row>
    <row r="69" spans="1:9" ht="16.5" customHeight="1">
      <c r="A69" s="476">
        <v>15</v>
      </c>
      <c r="B69" s="475">
        <v>1000</v>
      </c>
      <c r="C69" s="507">
        <v>110624.07527939395</v>
      </c>
      <c r="D69" s="507">
        <v>280351.83030410256</v>
      </c>
      <c r="E69" s="507">
        <v>141394.00789846157</v>
      </c>
      <c r="F69" s="507">
        <v>241465.91230769237</v>
      </c>
      <c r="G69" s="507">
        <v>318579.3307692308</v>
      </c>
      <c r="H69" s="507">
        <v>126152.44385939394</v>
      </c>
      <c r="I69" s="511">
        <v>130549.82285939394</v>
      </c>
    </row>
    <row r="70" spans="1:9" ht="16.5" customHeight="1">
      <c r="A70" s="476">
        <v>18.5</v>
      </c>
      <c r="B70" s="475">
        <v>1000</v>
      </c>
      <c r="C70" s="507">
        <v>122638.31341454545</v>
      </c>
      <c r="D70" s="507">
        <v>290517.7241107693</v>
      </c>
      <c r="E70" s="507">
        <v>157928.47097538464</v>
      </c>
      <c r="F70" s="507">
        <v>258000.37538461544</v>
      </c>
      <c r="G70" s="507">
        <v>335113.7938461539</v>
      </c>
      <c r="H70" s="507">
        <v>138166.68199454548</v>
      </c>
      <c r="I70" s="511">
        <v>142564.0609945455</v>
      </c>
    </row>
    <row r="71" spans="1:9" ht="16.5" customHeight="1">
      <c r="A71" s="476">
        <v>22</v>
      </c>
      <c r="B71" s="475">
        <v>1000</v>
      </c>
      <c r="C71" s="507">
        <v>140007.81510666665</v>
      </c>
      <c r="D71" s="507">
        <v>305214.9947733333</v>
      </c>
      <c r="E71" s="507" t="s">
        <v>299</v>
      </c>
      <c r="F71" s="507" t="s">
        <v>299</v>
      </c>
      <c r="G71" s="507" t="s">
        <v>299</v>
      </c>
      <c r="H71" s="507">
        <v>155536.18368666666</v>
      </c>
      <c r="I71" s="511">
        <v>159933.5626866667</v>
      </c>
    </row>
    <row r="72" spans="1:9" ht="16.5" customHeight="1">
      <c r="A72" s="504" t="s">
        <v>440</v>
      </c>
      <c r="B72" s="516"/>
      <c r="C72" s="516"/>
      <c r="D72" s="516"/>
      <c r="E72" s="517" t="s">
        <v>446</v>
      </c>
      <c r="F72" s="518"/>
      <c r="G72" s="519"/>
      <c r="H72" s="520"/>
      <c r="I72" s="521"/>
    </row>
    <row r="73" spans="1:9" ht="16.5" customHeight="1">
      <c r="A73" s="476">
        <v>5.5</v>
      </c>
      <c r="B73" s="475">
        <v>750</v>
      </c>
      <c r="C73" s="507">
        <v>136878.26983333335</v>
      </c>
      <c r="D73" s="507">
        <v>307523.0254333334</v>
      </c>
      <c r="E73" s="514" t="s">
        <v>273</v>
      </c>
      <c r="F73" s="514"/>
      <c r="G73" s="514"/>
      <c r="H73" s="522"/>
      <c r="I73" s="523"/>
    </row>
    <row r="74" spans="1:9" ht="16.5" customHeight="1">
      <c r="A74" s="476">
        <v>7.5</v>
      </c>
      <c r="B74" s="475">
        <v>750</v>
      </c>
      <c r="C74" s="507">
        <v>148915.43747487178</v>
      </c>
      <c r="D74" s="507">
        <v>319560.19307487184</v>
      </c>
      <c r="E74" s="514" t="s">
        <v>273</v>
      </c>
      <c r="F74" s="514"/>
      <c r="G74" s="514"/>
      <c r="H74" s="524"/>
      <c r="I74" s="525"/>
    </row>
    <row r="75" spans="1:9" ht="16.5" customHeight="1">
      <c r="A75" s="476">
        <v>11</v>
      </c>
      <c r="B75" s="475">
        <v>750</v>
      </c>
      <c r="C75" s="507">
        <v>156453.3349548718</v>
      </c>
      <c r="D75" s="507">
        <v>327098.09055487183</v>
      </c>
      <c r="E75" s="514" t="s">
        <v>273</v>
      </c>
      <c r="F75" s="514"/>
      <c r="G75" s="514"/>
      <c r="H75" s="524"/>
      <c r="I75" s="525"/>
    </row>
    <row r="76" spans="1:9" ht="16.5" customHeight="1">
      <c r="A76" s="476">
        <v>5.5</v>
      </c>
      <c r="B76" s="475">
        <v>1000</v>
      </c>
      <c r="C76" s="507">
        <v>133909.38352358973</v>
      </c>
      <c r="D76" s="507">
        <v>304554.1391235898</v>
      </c>
      <c r="E76" s="514" t="s">
        <v>274</v>
      </c>
      <c r="F76" s="514"/>
      <c r="G76" s="514"/>
      <c r="H76" s="524"/>
      <c r="I76" s="525"/>
    </row>
    <row r="77" spans="1:9" ht="16.5" customHeight="1">
      <c r="A77" s="476">
        <v>7.5</v>
      </c>
      <c r="B77" s="475">
        <v>1000</v>
      </c>
      <c r="C77" s="507">
        <v>137175.90218564103</v>
      </c>
      <c r="D77" s="507">
        <v>307820.65778564103</v>
      </c>
      <c r="E77" s="514" t="s">
        <v>275</v>
      </c>
      <c r="F77" s="514"/>
      <c r="G77" s="514"/>
      <c r="H77" s="524"/>
      <c r="I77" s="525"/>
    </row>
    <row r="78" spans="1:9" ht="16.5" customHeight="1">
      <c r="A78" s="476">
        <v>11</v>
      </c>
      <c r="B78" s="475">
        <v>1000</v>
      </c>
      <c r="C78" s="507">
        <v>150745.8884502564</v>
      </c>
      <c r="D78" s="507">
        <v>321390.64405025647</v>
      </c>
      <c r="E78" s="514" t="s">
        <v>276</v>
      </c>
      <c r="F78" s="514"/>
      <c r="G78" s="514"/>
      <c r="H78" s="524"/>
      <c r="I78" s="525"/>
    </row>
    <row r="79" spans="1:9" ht="16.5" customHeight="1">
      <c r="A79" s="476">
        <v>15</v>
      </c>
      <c r="B79" s="475">
        <v>1000</v>
      </c>
      <c r="C79" s="507">
        <v>156707.40085794873</v>
      </c>
      <c r="D79" s="507">
        <v>327352.15645794873</v>
      </c>
      <c r="E79" s="514" t="s">
        <v>277</v>
      </c>
      <c r="F79" s="514"/>
      <c r="G79" s="514"/>
      <c r="H79" s="524"/>
      <c r="I79" s="525"/>
    </row>
    <row r="80" spans="1:9" ht="16.5" customHeight="1">
      <c r="A80" s="476">
        <v>18.5</v>
      </c>
      <c r="B80" s="475">
        <v>1000</v>
      </c>
      <c r="C80" s="507">
        <v>166873.29466461542</v>
      </c>
      <c r="D80" s="507">
        <v>337518.0502646154</v>
      </c>
      <c r="E80" s="514" t="s">
        <v>278</v>
      </c>
      <c r="F80" s="514"/>
      <c r="G80" s="514"/>
      <c r="H80" s="524"/>
      <c r="I80" s="525"/>
    </row>
    <row r="81" spans="1:9" ht="16.5" customHeight="1">
      <c r="A81" s="476">
        <v>22</v>
      </c>
      <c r="B81" s="475">
        <v>1000</v>
      </c>
      <c r="C81" s="507">
        <v>181570.5653271795</v>
      </c>
      <c r="D81" s="507">
        <v>352215.3209271795</v>
      </c>
      <c r="E81" s="514" t="s">
        <v>279</v>
      </c>
      <c r="F81" s="514"/>
      <c r="G81" s="514"/>
      <c r="H81" s="526"/>
      <c r="I81" s="527"/>
    </row>
    <row r="82" spans="1:9" ht="16.5" customHeight="1">
      <c r="A82" s="495" t="s">
        <v>441</v>
      </c>
      <c r="B82" s="496"/>
      <c r="C82" s="496"/>
      <c r="D82" s="496"/>
      <c r="E82" s="496"/>
      <c r="F82" s="496"/>
      <c r="G82" s="496"/>
      <c r="H82" s="496"/>
      <c r="I82" s="498"/>
    </row>
    <row r="83" spans="1:9" ht="16.5" customHeight="1">
      <c r="A83" s="476">
        <v>18.5</v>
      </c>
      <c r="B83" s="475">
        <v>750</v>
      </c>
      <c r="C83" s="507">
        <v>159089.67729151517</v>
      </c>
      <c r="D83" s="507">
        <v>427726.28110512823</v>
      </c>
      <c r="E83" s="507" t="s">
        <v>299</v>
      </c>
      <c r="F83" s="507" t="s">
        <v>299</v>
      </c>
      <c r="G83" s="507" t="s">
        <v>299</v>
      </c>
      <c r="H83" s="507">
        <v>172451.09685151515</v>
      </c>
      <c r="I83" s="511">
        <v>172451.09685151515</v>
      </c>
    </row>
    <row r="84" spans="1:9" ht="16.5" customHeight="1">
      <c r="A84" s="476">
        <v>22</v>
      </c>
      <c r="B84" s="475">
        <v>750</v>
      </c>
      <c r="C84" s="507">
        <v>167707.72544</v>
      </c>
      <c r="D84" s="507">
        <v>435018.47569230775</v>
      </c>
      <c r="E84" s="507" t="s">
        <v>299</v>
      </c>
      <c r="F84" s="507" t="s">
        <v>299</v>
      </c>
      <c r="G84" s="507" t="s">
        <v>299</v>
      </c>
      <c r="H84" s="507">
        <v>181069.145</v>
      </c>
      <c r="I84" s="511">
        <v>181069.145</v>
      </c>
    </row>
    <row r="85" spans="1:9" ht="16.5" customHeight="1">
      <c r="A85" s="476">
        <v>30</v>
      </c>
      <c r="B85" s="475">
        <v>750</v>
      </c>
      <c r="C85" s="507">
        <v>189006.0439236364</v>
      </c>
      <c r="D85" s="507">
        <v>453040.12979384616</v>
      </c>
      <c r="E85" s="507" t="s">
        <v>299</v>
      </c>
      <c r="F85" s="507" t="s">
        <v>299</v>
      </c>
      <c r="G85" s="507" t="s">
        <v>299</v>
      </c>
      <c r="H85" s="507">
        <v>202367.46348363638</v>
      </c>
      <c r="I85" s="511">
        <v>202367.46348363638</v>
      </c>
    </row>
    <row r="86" spans="1:9" ht="16.5" customHeight="1">
      <c r="A86" s="504" t="s">
        <v>443</v>
      </c>
      <c r="B86" s="516"/>
      <c r="C86" s="516"/>
      <c r="D86" s="516"/>
      <c r="E86" s="517" t="s">
        <v>445</v>
      </c>
      <c r="F86" s="518"/>
      <c r="G86" s="519"/>
      <c r="H86" s="520"/>
      <c r="I86" s="521"/>
    </row>
    <row r="87" spans="1:9" ht="31.5" customHeight="1">
      <c r="A87" s="476">
        <v>7.5</v>
      </c>
      <c r="B87" s="475">
        <v>750</v>
      </c>
      <c r="C87" s="507">
        <v>195314.27135948717</v>
      </c>
      <c r="D87" s="507">
        <v>458602.82461333345</v>
      </c>
      <c r="E87" s="515" t="s">
        <v>280</v>
      </c>
      <c r="F87" s="528"/>
      <c r="G87" s="529"/>
      <c r="H87" s="522"/>
      <c r="I87" s="523"/>
    </row>
    <row r="88" spans="1:9" ht="32.25" customHeight="1">
      <c r="A88" s="476">
        <v>11</v>
      </c>
      <c r="B88" s="475">
        <v>750</v>
      </c>
      <c r="C88" s="507">
        <v>202852.16883948722</v>
      </c>
      <c r="D88" s="507">
        <v>466140.7220933334</v>
      </c>
      <c r="E88" s="515" t="s">
        <v>281</v>
      </c>
      <c r="F88" s="528"/>
      <c r="G88" s="529"/>
      <c r="H88" s="524"/>
      <c r="I88" s="525"/>
    </row>
    <row r="89" spans="1:9" ht="32.25" customHeight="1">
      <c r="A89" s="476">
        <v>15</v>
      </c>
      <c r="B89" s="475">
        <v>750</v>
      </c>
      <c r="C89" s="507">
        <v>215746.11242307693</v>
      </c>
      <c r="D89" s="507">
        <v>479034.66567692306</v>
      </c>
      <c r="E89" s="515" t="s">
        <v>282</v>
      </c>
      <c r="F89" s="528"/>
      <c r="G89" s="529"/>
      <c r="H89" s="524"/>
      <c r="I89" s="525"/>
    </row>
    <row r="90" spans="1:9" ht="27" customHeight="1">
      <c r="A90" s="476">
        <v>18.5</v>
      </c>
      <c r="B90" s="475">
        <v>750</v>
      </c>
      <c r="C90" s="507">
        <v>232979.8701589744</v>
      </c>
      <c r="D90" s="507">
        <v>496268.4234128205</v>
      </c>
      <c r="E90" s="515" t="s">
        <v>282</v>
      </c>
      <c r="F90" s="528"/>
      <c r="G90" s="529"/>
      <c r="H90" s="524"/>
      <c r="I90" s="525"/>
    </row>
    <row r="91" spans="1:9" ht="19.5" customHeight="1">
      <c r="A91" s="512">
        <v>22</v>
      </c>
      <c r="B91" s="475">
        <v>750</v>
      </c>
      <c r="C91" s="507">
        <v>240272.0647461539</v>
      </c>
      <c r="D91" s="507">
        <v>503560.6180000001</v>
      </c>
      <c r="E91" s="515" t="s">
        <v>283</v>
      </c>
      <c r="F91" s="528"/>
      <c r="G91" s="529"/>
      <c r="H91" s="524"/>
      <c r="I91" s="525"/>
    </row>
    <row r="92" spans="1:9" ht="24.75" customHeight="1">
      <c r="A92" s="476">
        <v>30</v>
      </c>
      <c r="B92" s="475">
        <v>750</v>
      </c>
      <c r="C92" s="507">
        <v>258293.71884769236</v>
      </c>
      <c r="D92" s="507">
        <v>521582.2721015385</v>
      </c>
      <c r="E92" s="515" t="s">
        <v>283</v>
      </c>
      <c r="F92" s="528"/>
      <c r="G92" s="529"/>
      <c r="H92" s="524"/>
      <c r="I92" s="525"/>
    </row>
    <row r="93" spans="1:9" ht="21" customHeight="1">
      <c r="A93" s="476">
        <v>11</v>
      </c>
      <c r="B93" s="475">
        <v>1000</v>
      </c>
      <c r="C93" s="507">
        <v>197144.72233487183</v>
      </c>
      <c r="D93" s="507">
        <v>460433.27558871795</v>
      </c>
      <c r="E93" s="515" t="s">
        <v>284</v>
      </c>
      <c r="F93" s="528"/>
      <c r="G93" s="529"/>
      <c r="H93" s="524"/>
      <c r="I93" s="525"/>
    </row>
    <row r="94" spans="1:9" ht="21.75" customHeight="1">
      <c r="A94" s="476">
        <v>15</v>
      </c>
      <c r="B94" s="475">
        <v>1000</v>
      </c>
      <c r="C94" s="507">
        <v>203106.2347425641</v>
      </c>
      <c r="D94" s="507">
        <v>466394.7879964103</v>
      </c>
      <c r="E94" s="515" t="s">
        <v>285</v>
      </c>
      <c r="F94" s="528"/>
      <c r="G94" s="529"/>
      <c r="H94" s="524"/>
      <c r="I94" s="525"/>
    </row>
    <row r="95" spans="1:9" ht="21.75" customHeight="1">
      <c r="A95" s="476">
        <v>18.5</v>
      </c>
      <c r="B95" s="475">
        <v>1000</v>
      </c>
      <c r="C95" s="507">
        <v>213272.12854923078</v>
      </c>
      <c r="D95" s="507">
        <v>476560.681803077</v>
      </c>
      <c r="E95" s="515" t="s">
        <v>282</v>
      </c>
      <c r="F95" s="528"/>
      <c r="G95" s="529"/>
      <c r="H95" s="524"/>
      <c r="I95" s="525"/>
    </row>
    <row r="96" spans="1:9" ht="21" customHeight="1">
      <c r="A96" s="476">
        <v>22</v>
      </c>
      <c r="B96" s="475">
        <v>1000</v>
      </c>
      <c r="C96" s="507">
        <v>227969.3992117949</v>
      </c>
      <c r="D96" s="507">
        <v>491257.952465641</v>
      </c>
      <c r="E96" s="515" t="s">
        <v>286</v>
      </c>
      <c r="F96" s="528"/>
      <c r="G96" s="529"/>
      <c r="H96" s="524"/>
      <c r="I96" s="525"/>
    </row>
    <row r="97" spans="1:9" ht="24.75" customHeight="1">
      <c r="A97" s="476">
        <v>30</v>
      </c>
      <c r="B97" s="475">
        <v>1000</v>
      </c>
      <c r="C97" s="507">
        <v>238295.50988</v>
      </c>
      <c r="D97" s="507">
        <v>501584.06313384615</v>
      </c>
      <c r="E97" s="515" t="s">
        <v>287</v>
      </c>
      <c r="F97" s="528"/>
      <c r="G97" s="529"/>
      <c r="H97" s="526"/>
      <c r="I97" s="527"/>
    </row>
    <row r="98" spans="1:9" ht="31.5" customHeight="1">
      <c r="A98" s="530" t="s">
        <v>444</v>
      </c>
      <c r="B98" s="531"/>
      <c r="C98" s="516"/>
      <c r="D98" s="516"/>
      <c r="E98" s="517" t="s">
        <v>445</v>
      </c>
      <c r="F98" s="518"/>
      <c r="G98" s="519"/>
      <c r="H98" s="520"/>
      <c r="I98" s="521"/>
    </row>
    <row r="99" spans="1:9" ht="16.5" customHeight="1">
      <c r="A99" s="512">
        <v>11</v>
      </c>
      <c r="B99" s="475">
        <v>750</v>
      </c>
      <c r="C99" s="514" t="s">
        <v>299</v>
      </c>
      <c r="D99" s="514" t="s">
        <v>299</v>
      </c>
      <c r="E99" s="515" t="s">
        <v>347</v>
      </c>
      <c r="F99" s="528"/>
      <c r="G99" s="529"/>
      <c r="H99" s="522"/>
      <c r="I99" s="523"/>
    </row>
    <row r="100" spans="1:9" ht="16.5" customHeight="1">
      <c r="A100" s="512">
        <v>15</v>
      </c>
      <c r="B100" s="475">
        <v>750</v>
      </c>
      <c r="C100" s="514" t="s">
        <v>299</v>
      </c>
      <c r="D100" s="514" t="s">
        <v>299</v>
      </c>
      <c r="E100" s="515" t="s">
        <v>348</v>
      </c>
      <c r="F100" s="528"/>
      <c r="G100" s="529"/>
      <c r="H100" s="524"/>
      <c r="I100" s="525"/>
    </row>
    <row r="101" spans="1:9" ht="16.5" customHeight="1">
      <c r="A101" s="512">
        <v>18.5</v>
      </c>
      <c r="B101" s="475">
        <v>750</v>
      </c>
      <c r="C101" s="514" t="s">
        <v>299</v>
      </c>
      <c r="D101" s="514" t="s">
        <v>299</v>
      </c>
      <c r="E101" s="515" t="s">
        <v>349</v>
      </c>
      <c r="F101" s="528"/>
      <c r="G101" s="529"/>
      <c r="H101" s="524"/>
      <c r="I101" s="525"/>
    </row>
    <row r="102" spans="1:9" ht="16.5" customHeight="1">
      <c r="A102" s="512">
        <v>30</v>
      </c>
      <c r="B102" s="475">
        <v>750</v>
      </c>
      <c r="C102" s="514" t="s">
        <v>299</v>
      </c>
      <c r="D102" s="514" t="s">
        <v>299</v>
      </c>
      <c r="E102" s="515" t="s">
        <v>350</v>
      </c>
      <c r="F102" s="528"/>
      <c r="G102" s="529"/>
      <c r="H102" s="524"/>
      <c r="I102" s="525"/>
    </row>
    <row r="103" spans="1:9" ht="16.5" customHeight="1">
      <c r="A103" s="512">
        <v>45</v>
      </c>
      <c r="B103" s="475">
        <v>750</v>
      </c>
      <c r="C103" s="514" t="s">
        <v>299</v>
      </c>
      <c r="D103" s="514" t="s">
        <v>299</v>
      </c>
      <c r="E103" s="515" t="s">
        <v>351</v>
      </c>
      <c r="F103" s="528"/>
      <c r="G103" s="529"/>
      <c r="H103" s="524"/>
      <c r="I103" s="525"/>
    </row>
    <row r="104" spans="1:9" ht="16.5" customHeight="1">
      <c r="A104" s="512">
        <v>30</v>
      </c>
      <c r="B104" s="475">
        <v>1000</v>
      </c>
      <c r="C104" s="514" t="s">
        <v>299</v>
      </c>
      <c r="D104" s="514" t="s">
        <v>299</v>
      </c>
      <c r="E104" s="515" t="s">
        <v>352</v>
      </c>
      <c r="F104" s="528"/>
      <c r="G104" s="529"/>
      <c r="H104" s="524"/>
      <c r="I104" s="525"/>
    </row>
    <row r="105" spans="1:9" ht="16.5" customHeight="1">
      <c r="A105" s="532">
        <v>55</v>
      </c>
      <c r="B105" s="533">
        <v>1000</v>
      </c>
      <c r="C105" s="534" t="s">
        <v>299</v>
      </c>
      <c r="D105" s="534" t="s">
        <v>299</v>
      </c>
      <c r="E105" s="515" t="s">
        <v>354</v>
      </c>
      <c r="F105" s="528"/>
      <c r="G105" s="529"/>
      <c r="H105" s="524"/>
      <c r="I105" s="525"/>
    </row>
    <row r="106" spans="1:9" ht="16.5" customHeight="1" thickBot="1">
      <c r="A106" s="535">
        <v>75</v>
      </c>
      <c r="B106" s="536">
        <v>1000</v>
      </c>
      <c r="C106" s="537" t="s">
        <v>299</v>
      </c>
      <c r="D106" s="537" t="s">
        <v>299</v>
      </c>
      <c r="E106" s="538" t="s">
        <v>353</v>
      </c>
      <c r="F106" s="539"/>
      <c r="G106" s="540"/>
      <c r="H106" s="541"/>
      <c r="I106" s="542"/>
    </row>
    <row r="107" spans="1:9" ht="16.5" customHeight="1">
      <c r="A107" s="543" t="s">
        <v>660</v>
      </c>
      <c r="B107" s="544"/>
      <c r="C107" s="545"/>
      <c r="D107" s="545"/>
      <c r="E107" s="545"/>
      <c r="F107" s="546"/>
      <c r="G107" s="547"/>
      <c r="H107" s="547"/>
      <c r="I107" s="547"/>
    </row>
    <row r="108" spans="1:9" ht="13.5" customHeight="1">
      <c r="A108" s="548"/>
      <c r="B108" s="548"/>
      <c r="C108" s="548"/>
      <c r="D108" s="548"/>
      <c r="E108" s="548"/>
      <c r="F108" s="548"/>
      <c r="G108" s="548"/>
      <c r="H108" s="548"/>
      <c r="I108" s="548"/>
    </row>
    <row r="109" spans="1:9" ht="13.5" customHeight="1">
      <c r="A109" s="548"/>
      <c r="B109" s="548"/>
      <c r="C109" s="548"/>
      <c r="D109" s="548"/>
      <c r="E109" s="548"/>
      <c r="F109" s="548"/>
      <c r="G109" s="548"/>
      <c r="H109" s="548"/>
      <c r="I109" s="548"/>
    </row>
    <row r="110" spans="1:9" ht="13.5" customHeight="1">
      <c r="A110" s="548"/>
      <c r="B110" s="548"/>
      <c r="C110" s="548"/>
      <c r="D110" s="548"/>
      <c r="E110" s="548"/>
      <c r="F110" s="548"/>
      <c r="G110" s="548"/>
      <c r="H110" s="548"/>
      <c r="I110" s="548"/>
    </row>
    <row r="111" spans="1:9" ht="13.5" customHeight="1">
      <c r="A111" s="548"/>
      <c r="B111" s="548"/>
      <c r="C111" s="548"/>
      <c r="D111" s="548"/>
      <c r="E111" s="548"/>
      <c r="F111" s="548"/>
      <c r="G111" s="548"/>
      <c r="H111" s="548"/>
      <c r="I111" s="548"/>
    </row>
    <row r="112" spans="1:9" ht="13.5" customHeight="1">
      <c r="A112" s="548"/>
      <c r="B112" s="548"/>
      <c r="C112" s="548"/>
      <c r="D112" s="548"/>
      <c r="E112" s="548"/>
      <c r="F112" s="548"/>
      <c r="G112" s="548"/>
      <c r="H112" s="548"/>
      <c r="I112" s="548"/>
    </row>
    <row r="115" ht="18">
      <c r="A115" s="547"/>
    </row>
    <row r="116" ht="12.75" customHeight="1">
      <c r="A116" s="547"/>
    </row>
    <row r="117" ht="12.75" customHeight="1">
      <c r="A117" s="547"/>
    </row>
    <row r="118" ht="18">
      <c r="A118" s="547"/>
    </row>
    <row r="119" ht="18">
      <c r="A119" s="547"/>
    </row>
    <row r="120" ht="18">
      <c r="A120" s="547"/>
    </row>
    <row r="121" ht="18">
      <c r="A121" s="547"/>
    </row>
    <row r="122" ht="18">
      <c r="A122" s="547"/>
    </row>
    <row r="123" ht="18">
      <c r="A123" s="547"/>
    </row>
    <row r="124" ht="18">
      <c r="A124" s="547"/>
    </row>
    <row r="125" ht="18">
      <c r="A125" s="547"/>
    </row>
  </sheetData>
  <sheetProtection/>
  <mergeCells count="8">
    <mergeCell ref="A1:I3"/>
    <mergeCell ref="A98:B98"/>
    <mergeCell ref="A6:I6"/>
    <mergeCell ref="H8:I8"/>
    <mergeCell ref="C8:D8"/>
    <mergeCell ref="E8:G8"/>
    <mergeCell ref="C7:I7"/>
    <mergeCell ref="A7:B8"/>
  </mergeCells>
  <printOptions horizontalCentered="1"/>
  <pageMargins left="0" right="0" top="0" bottom="0" header="0" footer="0"/>
  <pageSetup fitToHeight="2" horizontalDpi="600" verticalDpi="600" orientation="portrait" paperSize="9" scale="34" r:id="rId2"/>
  <ignoredErrors>
    <ignoredError sqref="A12:B15 A17:B19 B27:B29 A27:A29 A31 A52:B52 B53:B54 A37:B38 A41:B41 A24:A26 A30 A46:A47 B42:B45 A21:B22 A11:B11 A45 A34:B36 B24:B26 A20:B20 B31 B46:B47 A53 A42:A43 B30 A39:B39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8"/>
  <sheetViews>
    <sheetView zoomScale="69" zoomScaleNormal="69" zoomScaleSheetLayoutView="100" zoomScalePageLayoutView="0" workbookViewId="0" topLeftCell="A1">
      <selection activeCell="N66" sqref="N66"/>
    </sheetView>
  </sheetViews>
  <sheetFormatPr defaultColWidth="9.00390625" defaultRowHeight="12.75"/>
  <cols>
    <col min="1" max="1" width="10.00390625" style="58" customWidth="1"/>
    <col min="2" max="2" width="11.875" style="58" customWidth="1"/>
    <col min="3" max="3" width="18.75390625" style="58" customWidth="1"/>
    <col min="4" max="4" width="18.00390625" style="58" customWidth="1"/>
    <col min="5" max="5" width="16.875" style="58" customWidth="1"/>
    <col min="6" max="6" width="15.125" style="58" customWidth="1"/>
    <col min="7" max="7" width="13.125" style="670" customWidth="1"/>
    <col min="8" max="8" width="16.125" style="58" customWidth="1"/>
    <col min="9" max="9" width="17.00390625" style="58" customWidth="1"/>
    <col min="10" max="16384" width="9.125" style="58" customWidth="1"/>
  </cols>
  <sheetData>
    <row r="1" spans="1:9" s="91" customFormat="1" ht="12.75" customHeight="1">
      <c r="A1" s="149" t="s">
        <v>805</v>
      </c>
      <c r="B1" s="150"/>
      <c r="C1" s="150"/>
      <c r="D1" s="150"/>
      <c r="E1" s="150"/>
      <c r="F1" s="150"/>
      <c r="G1" s="150"/>
      <c r="H1" s="150"/>
      <c r="I1" s="151"/>
    </row>
    <row r="2" spans="1:9" s="91" customFormat="1" ht="22.5" customHeight="1">
      <c r="A2" s="152"/>
      <c r="B2" s="153"/>
      <c r="C2" s="153"/>
      <c r="D2" s="153"/>
      <c r="E2" s="153"/>
      <c r="F2" s="153"/>
      <c r="G2" s="153"/>
      <c r="H2" s="153"/>
      <c r="I2" s="154"/>
    </row>
    <row r="3" spans="1:9" s="91" customFormat="1" ht="50.25" customHeight="1" thickBot="1">
      <c r="A3" s="155"/>
      <c r="B3" s="156"/>
      <c r="C3" s="156"/>
      <c r="D3" s="156"/>
      <c r="E3" s="156"/>
      <c r="F3" s="156"/>
      <c r="G3" s="156"/>
      <c r="H3" s="156"/>
      <c r="I3" s="157"/>
    </row>
    <row r="4" spans="1:9" ht="30.75" customHeight="1">
      <c r="A4" s="158" t="s">
        <v>807</v>
      </c>
      <c r="B4" s="550"/>
      <c r="C4" s="550"/>
      <c r="D4" s="550"/>
      <c r="E4" s="550"/>
      <c r="F4" s="550"/>
      <c r="G4" s="550"/>
      <c r="H4" s="550"/>
      <c r="I4" s="551"/>
    </row>
    <row r="5" spans="1:9" ht="13.5" customHeight="1">
      <c r="A5" s="160" t="s">
        <v>265</v>
      </c>
      <c r="B5" s="161"/>
      <c r="C5" s="165" t="s">
        <v>216</v>
      </c>
      <c r="D5" s="166"/>
      <c r="E5" s="166"/>
      <c r="F5" s="166"/>
      <c r="G5" s="166"/>
      <c r="H5" s="166"/>
      <c r="I5" s="167"/>
    </row>
    <row r="6" spans="1:9" ht="13.5" customHeight="1">
      <c r="A6" s="162"/>
      <c r="B6" s="163"/>
      <c r="C6" s="159" t="s">
        <v>604</v>
      </c>
      <c r="D6" s="164"/>
      <c r="E6" s="168" t="s">
        <v>614</v>
      </c>
      <c r="F6" s="169"/>
      <c r="G6" s="170"/>
      <c r="H6" s="159" t="s">
        <v>602</v>
      </c>
      <c r="I6" s="188"/>
    </row>
    <row r="7" spans="1:9" ht="33.75" customHeight="1">
      <c r="A7" s="16" t="s">
        <v>264</v>
      </c>
      <c r="B7" s="17" t="s">
        <v>608</v>
      </c>
      <c r="C7" s="6" t="s">
        <v>609</v>
      </c>
      <c r="D7" s="17" t="s">
        <v>610</v>
      </c>
      <c r="E7" s="6" t="s">
        <v>603</v>
      </c>
      <c r="F7" s="4" t="s">
        <v>263</v>
      </c>
      <c r="G7" s="18" t="s">
        <v>610</v>
      </c>
      <c r="H7" s="6" t="s">
        <v>633</v>
      </c>
      <c r="I7" s="19" t="s">
        <v>48</v>
      </c>
    </row>
    <row r="8" spans="1:9" ht="18.75">
      <c r="A8" s="7" t="s">
        <v>425</v>
      </c>
      <c r="B8" s="113"/>
      <c r="C8" s="113"/>
      <c r="D8" s="113"/>
      <c r="E8" s="113"/>
      <c r="F8" s="113"/>
      <c r="G8" s="113"/>
      <c r="H8" s="113"/>
      <c r="I8" s="114"/>
    </row>
    <row r="9" spans="1:9" ht="18.75">
      <c r="A9" s="642">
        <v>0.12</v>
      </c>
      <c r="B9" s="643">
        <v>1500</v>
      </c>
      <c r="C9" s="94">
        <v>7315.626055757577</v>
      </c>
      <c r="D9" s="644">
        <v>15142.588201025643</v>
      </c>
      <c r="E9" s="95"/>
      <c r="F9" s="95"/>
      <c r="G9" s="645"/>
      <c r="H9" s="100"/>
      <c r="I9" s="626"/>
    </row>
    <row r="10" spans="1:9" ht="18.75">
      <c r="A10" s="646">
        <v>0.18</v>
      </c>
      <c r="B10" s="643">
        <v>1500</v>
      </c>
      <c r="C10" s="95">
        <v>7315.59</v>
      </c>
      <c r="D10" s="644">
        <v>14995.836219487182</v>
      </c>
      <c r="E10" s="95"/>
      <c r="F10" s="95"/>
      <c r="G10" s="645"/>
      <c r="H10" s="100"/>
      <c r="I10" s="626"/>
    </row>
    <row r="11" spans="1:9" ht="18.75">
      <c r="A11" s="646">
        <v>0.25</v>
      </c>
      <c r="B11" s="643">
        <v>1500</v>
      </c>
      <c r="C11" s="95">
        <v>7872.374616363638</v>
      </c>
      <c r="D11" s="644">
        <v>15613.683136923079</v>
      </c>
      <c r="E11" s="95">
        <v>12863.112000000001</v>
      </c>
      <c r="F11" s="95">
        <v>18055.67384615385</v>
      </c>
      <c r="G11" s="645">
        <v>21736.967692307695</v>
      </c>
      <c r="H11" s="100"/>
      <c r="I11" s="626"/>
    </row>
    <row r="12" spans="1:9" ht="18.75">
      <c r="A12" s="646">
        <v>0.37</v>
      </c>
      <c r="B12" s="643">
        <v>1500</v>
      </c>
      <c r="C12" s="95">
        <v>8186.669866666669</v>
      </c>
      <c r="D12" s="644">
        <v>15879.625271794874</v>
      </c>
      <c r="E12" s="95">
        <v>12863.112000000001</v>
      </c>
      <c r="F12" s="95">
        <v>18055.67384615385</v>
      </c>
      <c r="G12" s="645">
        <v>21736.967692307695</v>
      </c>
      <c r="H12" s="100"/>
      <c r="I12" s="626"/>
    </row>
    <row r="13" spans="1:9" ht="18.75">
      <c r="A13" s="642">
        <v>0.75</v>
      </c>
      <c r="B13" s="643">
        <v>1500</v>
      </c>
      <c r="C13" s="95">
        <v>9903.723898181821</v>
      </c>
      <c r="D13" s="95">
        <v>17332.517144615387</v>
      </c>
      <c r="E13" s="95">
        <v>13273.004307692308</v>
      </c>
      <c r="F13" s="95">
        <v>18465.566153846157</v>
      </c>
      <c r="G13" s="645">
        <v>22146.86</v>
      </c>
      <c r="H13" s="100"/>
      <c r="I13" s="626"/>
    </row>
    <row r="14" spans="1:9" ht="18.75">
      <c r="A14" s="470">
        <v>1.1</v>
      </c>
      <c r="B14" s="466">
        <v>3000</v>
      </c>
      <c r="C14" s="95">
        <v>9818.772383030304</v>
      </c>
      <c r="D14" s="95">
        <v>17260.635093333334</v>
      </c>
      <c r="E14" s="95">
        <v>13273.004307692308</v>
      </c>
      <c r="F14" s="95">
        <v>18465.566153846157</v>
      </c>
      <c r="G14" s="645">
        <v>22146.86</v>
      </c>
      <c r="H14" s="100"/>
      <c r="I14" s="626"/>
    </row>
    <row r="15" spans="1:9" ht="18.75">
      <c r="A15" s="470">
        <v>1.5</v>
      </c>
      <c r="B15" s="466">
        <v>3000</v>
      </c>
      <c r="C15" s="95">
        <v>11304.328542424244</v>
      </c>
      <c r="D15" s="95">
        <v>18517.644151282053</v>
      </c>
      <c r="E15" s="95">
        <v>14570.173538461542</v>
      </c>
      <c r="F15" s="95">
        <v>19762.73538461539</v>
      </c>
      <c r="G15" s="645">
        <v>23444.029230769233</v>
      </c>
      <c r="H15" s="100"/>
      <c r="I15" s="626"/>
    </row>
    <row r="16" spans="1:9" ht="18.75">
      <c r="A16" s="600">
        <v>2.2</v>
      </c>
      <c r="B16" s="466">
        <v>3000</v>
      </c>
      <c r="C16" s="95">
        <v>11855.529444848484</v>
      </c>
      <c r="D16" s="95">
        <v>18984.04491487179</v>
      </c>
      <c r="E16" s="95">
        <v>14570.173538461542</v>
      </c>
      <c r="F16" s="95">
        <v>19762.73538461539</v>
      </c>
      <c r="G16" s="645">
        <v>23444.029230769233</v>
      </c>
      <c r="H16" s="100"/>
      <c r="I16" s="626"/>
    </row>
    <row r="17" spans="1:9" ht="18.75">
      <c r="A17" s="7" t="s">
        <v>426</v>
      </c>
      <c r="B17" s="113"/>
      <c r="C17" s="113"/>
      <c r="D17" s="113"/>
      <c r="E17" s="113"/>
      <c r="F17" s="113"/>
      <c r="G17" s="113"/>
      <c r="H17" s="567"/>
      <c r="I17" s="647"/>
    </row>
    <row r="18" spans="1:9" ht="18.75">
      <c r="A18" s="642">
        <v>0.37</v>
      </c>
      <c r="B18" s="643">
        <v>1500</v>
      </c>
      <c r="C18" s="95">
        <v>9012.142766666668</v>
      </c>
      <c r="D18" s="95">
        <v>18817.145656410255</v>
      </c>
      <c r="E18" s="95">
        <v>15653.145230769233</v>
      </c>
      <c r="F18" s="95">
        <v>20574.453846153847</v>
      </c>
      <c r="G18" s="645">
        <v>25418.261538461542</v>
      </c>
      <c r="H18" s="100"/>
      <c r="I18" s="626"/>
    </row>
    <row r="19" spans="1:9" ht="18.75">
      <c r="A19" s="646">
        <v>0.55</v>
      </c>
      <c r="B19" s="643">
        <v>1500</v>
      </c>
      <c r="C19" s="95">
        <v>10092.395895757576</v>
      </c>
      <c r="D19" s="95">
        <v>19731.20599641026</v>
      </c>
      <c r="E19" s="95">
        <v>16063.037538461538</v>
      </c>
      <c r="F19" s="95">
        <v>20984.346153846156</v>
      </c>
      <c r="G19" s="645">
        <v>25828.153846153848</v>
      </c>
      <c r="H19" s="100"/>
      <c r="I19" s="626"/>
    </row>
    <row r="20" spans="1:9" ht="18.75">
      <c r="A20" s="646">
        <v>0.75</v>
      </c>
      <c r="B20" s="643">
        <v>1500</v>
      </c>
      <c r="C20" s="95">
        <v>10729.196798181818</v>
      </c>
      <c r="D20" s="95">
        <v>20270.037529230773</v>
      </c>
      <c r="E20" s="95">
        <v>16063.037538461538</v>
      </c>
      <c r="F20" s="95">
        <v>20984.346153846156</v>
      </c>
      <c r="G20" s="645">
        <v>25828.153846153848</v>
      </c>
      <c r="H20" s="100"/>
      <c r="I20" s="626"/>
    </row>
    <row r="21" spans="1:9" ht="18.75">
      <c r="A21" s="470">
        <v>1.1</v>
      </c>
      <c r="B21" s="643">
        <v>1500</v>
      </c>
      <c r="C21" s="95">
        <v>12087.221343636362</v>
      </c>
      <c r="D21" s="95">
        <v>21419.13522153846</v>
      </c>
      <c r="E21" s="95">
        <v>16621.083692307693</v>
      </c>
      <c r="F21" s="95">
        <v>21542.39230769231</v>
      </c>
      <c r="G21" s="645">
        <v>26386.2</v>
      </c>
      <c r="H21" s="100"/>
      <c r="I21" s="626"/>
    </row>
    <row r="22" spans="1:9" ht="18.75">
      <c r="A22" s="470">
        <v>1.5</v>
      </c>
      <c r="B22" s="643">
        <v>1500</v>
      </c>
      <c r="C22" s="95">
        <v>12681.002344848484</v>
      </c>
      <c r="D22" s="95">
        <v>21921.56529948718</v>
      </c>
      <c r="E22" s="95">
        <v>17360.206769230772</v>
      </c>
      <c r="F22" s="95">
        <v>22281.515384615384</v>
      </c>
      <c r="G22" s="645">
        <v>27125.32307692308</v>
      </c>
      <c r="H22" s="100"/>
      <c r="I22" s="626"/>
    </row>
    <row r="23" spans="1:9" ht="18" customHeight="1">
      <c r="A23" s="470">
        <v>2.2</v>
      </c>
      <c r="B23" s="643">
        <v>3000</v>
      </c>
      <c r="C23" s="95">
        <v>12681.002344848484</v>
      </c>
      <c r="D23" s="95">
        <v>21921.56529948718</v>
      </c>
      <c r="E23" s="95">
        <v>17360.206769230772</v>
      </c>
      <c r="F23" s="95">
        <v>22281.515384615384</v>
      </c>
      <c r="G23" s="645">
        <v>27125.32307692308</v>
      </c>
      <c r="H23" s="100"/>
      <c r="I23" s="626"/>
    </row>
    <row r="24" spans="1:9" ht="19.5" customHeight="1">
      <c r="A24" s="470">
        <v>3</v>
      </c>
      <c r="B24" s="643">
        <v>3000</v>
      </c>
      <c r="C24" s="95">
        <v>15992.509353939395</v>
      </c>
      <c r="D24" s="95">
        <v>24723.609691794874</v>
      </c>
      <c r="E24" s="95">
        <v>20311.760615384617</v>
      </c>
      <c r="F24" s="95">
        <v>25233.06923076923</v>
      </c>
      <c r="G24" s="645">
        <v>30076.876923076925</v>
      </c>
      <c r="H24" s="100"/>
      <c r="I24" s="626"/>
    </row>
    <row r="25" spans="1:9" ht="18.75">
      <c r="A25" s="470">
        <v>4</v>
      </c>
      <c r="B25" s="643">
        <v>3000</v>
      </c>
      <c r="C25" s="95">
        <v>18764.085803030306</v>
      </c>
      <c r="D25" s="95">
        <v>27068.789764102563</v>
      </c>
      <c r="E25" s="95">
        <v>23607.360615384616</v>
      </c>
      <c r="F25" s="95">
        <v>28528.669230769232</v>
      </c>
      <c r="G25" s="645">
        <v>33372.47692307692</v>
      </c>
      <c r="H25" s="100"/>
      <c r="I25" s="626"/>
    </row>
    <row r="26" spans="1:9" ht="18.75">
      <c r="A26" s="600">
        <v>5.5</v>
      </c>
      <c r="B26" s="643">
        <v>3000</v>
      </c>
      <c r="C26" s="95">
        <v>21476.306758181818</v>
      </c>
      <c r="D26" s="95">
        <v>29363.745956923078</v>
      </c>
      <c r="E26" s="95">
        <v>23607.360615384616</v>
      </c>
      <c r="F26" s="95">
        <v>28528.669230769232</v>
      </c>
      <c r="G26" s="645">
        <v>33372.47692307692</v>
      </c>
      <c r="H26" s="100"/>
      <c r="I26" s="626"/>
    </row>
    <row r="27" spans="1:9" ht="18.75">
      <c r="A27" s="7" t="s">
        <v>429</v>
      </c>
      <c r="B27" s="113"/>
      <c r="C27" s="113"/>
      <c r="D27" s="113"/>
      <c r="E27" s="113"/>
      <c r="F27" s="113"/>
      <c r="G27" s="113"/>
      <c r="H27" s="567"/>
      <c r="I27" s="647"/>
    </row>
    <row r="28" spans="1:9" ht="18.75">
      <c r="A28" s="642">
        <v>0.55</v>
      </c>
      <c r="B28" s="643">
        <v>1000</v>
      </c>
      <c r="C28" s="95">
        <v>12238.262997575759</v>
      </c>
      <c r="D28" s="95">
        <v>28478.55525948718</v>
      </c>
      <c r="E28" s="95">
        <v>17574.30553846154</v>
      </c>
      <c r="F28" s="95">
        <v>23212.497692307694</v>
      </c>
      <c r="G28" s="645">
        <v>33578.24615384616</v>
      </c>
      <c r="H28" s="100"/>
      <c r="I28" s="626"/>
    </row>
    <row r="29" spans="1:9" ht="18.75">
      <c r="A29" s="646">
        <v>0.75</v>
      </c>
      <c r="B29" s="643">
        <v>1000</v>
      </c>
      <c r="C29" s="95">
        <v>13638.807786666668</v>
      </c>
      <c r="D29" s="95">
        <v>29663.631619487183</v>
      </c>
      <c r="E29" s="95">
        <v>18871.474769230772</v>
      </c>
      <c r="F29" s="95">
        <v>24509.666923076926</v>
      </c>
      <c r="G29" s="645">
        <v>34875.415384615386</v>
      </c>
      <c r="H29" s="100"/>
      <c r="I29" s="626"/>
    </row>
    <row r="30" spans="1:9" ht="18.75">
      <c r="A30" s="470">
        <v>1.5</v>
      </c>
      <c r="B30" s="466">
        <v>1500</v>
      </c>
      <c r="C30" s="95">
        <v>13978.174044848485</v>
      </c>
      <c r="D30" s="95">
        <v>29950.787684102565</v>
      </c>
      <c r="E30" s="95">
        <v>18871.474769230772</v>
      </c>
      <c r="F30" s="95">
        <v>24509.666923076926</v>
      </c>
      <c r="G30" s="645">
        <v>34875.415384615386</v>
      </c>
      <c r="H30" s="100"/>
      <c r="I30" s="626"/>
    </row>
    <row r="31" spans="1:9" ht="18.75">
      <c r="A31" s="470">
        <v>2.2</v>
      </c>
      <c r="B31" s="466">
        <v>1500</v>
      </c>
      <c r="C31" s="95">
        <v>17471.56276666667</v>
      </c>
      <c r="D31" s="95">
        <v>32906.73198717949</v>
      </c>
      <c r="E31" s="95">
        <v>21823.028615384614</v>
      </c>
      <c r="F31" s="95">
        <v>27461.220769230775</v>
      </c>
      <c r="G31" s="645">
        <v>37826.96923076924</v>
      </c>
      <c r="H31" s="100"/>
      <c r="I31" s="626"/>
    </row>
    <row r="32" spans="1:9" ht="18.75">
      <c r="A32" s="600">
        <v>3</v>
      </c>
      <c r="B32" s="466">
        <v>1500</v>
      </c>
      <c r="C32" s="95">
        <v>19776.144070909093</v>
      </c>
      <c r="D32" s="95">
        <v>34856.76232153847</v>
      </c>
      <c r="E32" s="95">
        <v>25118.628615384616</v>
      </c>
      <c r="F32" s="95">
        <v>30756.820769230777</v>
      </c>
      <c r="G32" s="645">
        <v>41122.56923076924</v>
      </c>
      <c r="H32" s="100"/>
      <c r="I32" s="626"/>
    </row>
    <row r="33" spans="1:9" ht="18.75">
      <c r="A33" s="7" t="s">
        <v>430</v>
      </c>
      <c r="B33" s="113"/>
      <c r="C33" s="113"/>
      <c r="D33" s="113"/>
      <c r="E33" s="113"/>
      <c r="F33" s="113"/>
      <c r="G33" s="113"/>
      <c r="H33" s="567"/>
      <c r="I33" s="647"/>
    </row>
    <row r="34" spans="1:9" ht="18.75">
      <c r="A34" s="648">
        <v>1.5</v>
      </c>
      <c r="B34" s="643">
        <v>1000</v>
      </c>
      <c r="C34" s="95">
        <v>18901.546498181822</v>
      </c>
      <c r="D34" s="95">
        <v>37615.63139076923</v>
      </c>
      <c r="E34" s="95">
        <v>24031.804923076925</v>
      </c>
      <c r="F34" s="95">
        <v>34630.056153846155</v>
      </c>
      <c r="G34" s="645">
        <v>48580.22230769231</v>
      </c>
      <c r="H34" s="100"/>
      <c r="I34" s="626"/>
    </row>
    <row r="35" spans="1:9" ht="18.75">
      <c r="A35" s="470">
        <v>2.2</v>
      </c>
      <c r="B35" s="643">
        <v>1000</v>
      </c>
      <c r="C35" s="95">
        <v>21442.604870909097</v>
      </c>
      <c r="D35" s="95">
        <v>39765.757706153854</v>
      </c>
      <c r="E35" s="95">
        <v>27327.40492307693</v>
      </c>
      <c r="F35" s="95">
        <v>37925.656153846154</v>
      </c>
      <c r="G35" s="645">
        <v>51875.82230769231</v>
      </c>
      <c r="H35" s="100"/>
      <c r="I35" s="626"/>
    </row>
    <row r="36" spans="1:9" ht="18.75">
      <c r="A36" s="470">
        <v>4</v>
      </c>
      <c r="B36" s="466">
        <v>1500</v>
      </c>
      <c r="C36" s="95">
        <v>23153.871175151515</v>
      </c>
      <c r="D36" s="95">
        <v>41213.75227128206</v>
      </c>
      <c r="E36" s="95">
        <v>27327.40492307693</v>
      </c>
      <c r="F36" s="95">
        <v>37925.656153846154</v>
      </c>
      <c r="G36" s="645">
        <v>51875.82230769231</v>
      </c>
      <c r="H36" s="100"/>
      <c r="I36" s="626"/>
    </row>
    <row r="37" spans="1:9" ht="18.75">
      <c r="A37" s="470">
        <v>5.5</v>
      </c>
      <c r="B37" s="466">
        <v>1500</v>
      </c>
      <c r="C37" s="95">
        <v>27809.296109090912</v>
      </c>
      <c r="D37" s="95">
        <v>45152.95798461538</v>
      </c>
      <c r="E37" s="95">
        <v>30468.266461538467</v>
      </c>
      <c r="F37" s="95">
        <v>41066.517692307694</v>
      </c>
      <c r="G37" s="645">
        <v>55016.68384615386</v>
      </c>
      <c r="H37" s="100"/>
      <c r="I37" s="626"/>
    </row>
    <row r="38" spans="1:9" ht="18.75">
      <c r="A38" s="470">
        <v>7.5</v>
      </c>
      <c r="B38" s="466">
        <v>1500</v>
      </c>
      <c r="C38" s="95">
        <v>33963.44436303031</v>
      </c>
      <c r="D38" s="95">
        <v>50360.314199487184</v>
      </c>
      <c r="E38" s="95">
        <v>63073.6356923077</v>
      </c>
      <c r="F38" s="95">
        <v>73671.88692307692</v>
      </c>
      <c r="G38" s="645">
        <v>87622.0530769231</v>
      </c>
      <c r="H38" s="100"/>
      <c r="I38" s="626"/>
    </row>
    <row r="39" spans="1:9" ht="18.75">
      <c r="A39" s="7" t="s">
        <v>433</v>
      </c>
      <c r="B39" s="113"/>
      <c r="C39" s="113"/>
      <c r="D39" s="113"/>
      <c r="E39" s="113"/>
      <c r="F39" s="113"/>
      <c r="G39" s="113"/>
      <c r="H39" s="113"/>
      <c r="I39" s="114"/>
    </row>
    <row r="40" spans="1:9" ht="18.75">
      <c r="A40" s="470">
        <v>4</v>
      </c>
      <c r="B40" s="643">
        <v>1000</v>
      </c>
      <c r="C40" s="649">
        <v>33835.68707636364</v>
      </c>
      <c r="D40" s="649">
        <v>58180.719280000005</v>
      </c>
      <c r="E40" s="649">
        <v>39070.86892307693</v>
      </c>
      <c r="F40" s="649">
        <v>51044.76153846154</v>
      </c>
      <c r="G40" s="649">
        <v>80107.6076923077</v>
      </c>
      <c r="H40" s="94">
        <v>47929.341876363644</v>
      </c>
      <c r="I40" s="594">
        <v>49086.546876363645</v>
      </c>
    </row>
    <row r="41" spans="1:9" ht="18.75">
      <c r="A41" s="470">
        <v>5.5</v>
      </c>
      <c r="B41" s="643">
        <v>1000</v>
      </c>
      <c r="C41" s="649">
        <v>40331.84416424243</v>
      </c>
      <c r="D41" s="649">
        <v>63677.467585128215</v>
      </c>
      <c r="E41" s="649">
        <v>71785.13123076924</v>
      </c>
      <c r="F41" s="649">
        <v>83759.02384615384</v>
      </c>
      <c r="G41" s="649">
        <v>112821.87</v>
      </c>
      <c r="H41" s="649">
        <v>54425.49896424243</v>
      </c>
      <c r="I41" s="650">
        <v>55582.70396424243</v>
      </c>
    </row>
    <row r="42" spans="1:9" ht="18.75">
      <c r="A42" s="470">
        <v>7.5</v>
      </c>
      <c r="B42" s="643">
        <v>1000</v>
      </c>
      <c r="C42" s="649">
        <v>44192.275310303026</v>
      </c>
      <c r="D42" s="649">
        <v>66943.98624717948</v>
      </c>
      <c r="E42" s="649">
        <v>76203.07892307693</v>
      </c>
      <c r="F42" s="649">
        <v>88176.97153846154</v>
      </c>
      <c r="G42" s="649">
        <v>117239.81769230771</v>
      </c>
      <c r="H42" s="649">
        <v>58285.93011030304</v>
      </c>
      <c r="I42" s="650">
        <v>59443.13511030303</v>
      </c>
    </row>
    <row r="43" spans="1:9" ht="18.75">
      <c r="A43" s="470">
        <v>11</v>
      </c>
      <c r="B43" s="643">
        <v>1500</v>
      </c>
      <c r="C43" s="649">
        <v>44323.90651575758</v>
      </c>
      <c r="D43" s="649">
        <v>67055.36649794872</v>
      </c>
      <c r="E43" s="649">
        <v>76201.35046153846</v>
      </c>
      <c r="F43" s="649">
        <v>88175.24307692309</v>
      </c>
      <c r="G43" s="649">
        <v>117238.08923076921</v>
      </c>
      <c r="H43" s="649">
        <v>58417.561315757586</v>
      </c>
      <c r="I43" s="650">
        <v>59574.76631575757</v>
      </c>
    </row>
    <row r="44" spans="1:9" ht="18.75">
      <c r="A44" s="470">
        <v>15</v>
      </c>
      <c r="B44" s="643">
        <v>1500</v>
      </c>
      <c r="C44" s="649">
        <v>61069.27104727274</v>
      </c>
      <c r="D44" s="649">
        <v>81224.52110153846</v>
      </c>
      <c r="E44" s="649">
        <v>79696.2996923077</v>
      </c>
      <c r="F44" s="649">
        <v>91670.19230769231</v>
      </c>
      <c r="G44" s="649">
        <v>120733.03846153847</v>
      </c>
      <c r="H44" s="649">
        <v>75162.92584727274</v>
      </c>
      <c r="I44" s="650">
        <v>76320.13084727275</v>
      </c>
    </row>
    <row r="45" spans="1:9" ht="18.75">
      <c r="A45" s="470">
        <v>18.5</v>
      </c>
      <c r="B45" s="643">
        <v>1500</v>
      </c>
      <c r="C45" s="649">
        <v>65194.969913939385</v>
      </c>
      <c r="D45" s="649">
        <v>84715.49706564103</v>
      </c>
      <c r="E45" s="649">
        <v>86696.56892307693</v>
      </c>
      <c r="F45" s="649">
        <v>98670.46153846153</v>
      </c>
      <c r="G45" s="649">
        <v>127733.3076923077</v>
      </c>
      <c r="H45" s="649">
        <v>79288.62471393938</v>
      </c>
      <c r="I45" s="650">
        <v>80445.8297139394</v>
      </c>
    </row>
    <row r="46" spans="1:9" ht="18.75">
      <c r="A46" s="470">
        <v>22</v>
      </c>
      <c r="B46" s="643">
        <v>1500</v>
      </c>
      <c r="C46" s="649">
        <v>80056.38868787879</v>
      </c>
      <c r="D46" s="649">
        <v>97290.54372051283</v>
      </c>
      <c r="E46" s="649"/>
      <c r="F46" s="649"/>
      <c r="G46" s="649"/>
      <c r="H46" s="649">
        <v>94150.0434878788</v>
      </c>
      <c r="I46" s="650">
        <v>95307.2484878788</v>
      </c>
    </row>
    <row r="47" spans="1:9" ht="18.75">
      <c r="A47" s="470">
        <v>30</v>
      </c>
      <c r="B47" s="643">
        <v>1500</v>
      </c>
      <c r="C47" s="649">
        <v>87193.431289697</v>
      </c>
      <c r="D47" s="649">
        <v>103329.57976820515</v>
      </c>
      <c r="E47" s="649">
        <v>111576.04430769234</v>
      </c>
      <c r="F47" s="649">
        <v>123549.93692307694</v>
      </c>
      <c r="G47" s="649">
        <v>152612.7830769231</v>
      </c>
      <c r="H47" s="649">
        <v>101287.086089697</v>
      </c>
      <c r="I47" s="650">
        <v>102444.29108969697</v>
      </c>
    </row>
    <row r="48" spans="1:9" ht="18.75">
      <c r="A48" s="7" t="s">
        <v>434</v>
      </c>
      <c r="B48" s="113"/>
      <c r="C48" s="113"/>
      <c r="D48" s="113"/>
      <c r="E48" s="113"/>
      <c r="F48" s="113"/>
      <c r="G48" s="113"/>
      <c r="H48" s="113"/>
      <c r="I48" s="114"/>
    </row>
    <row r="49" spans="1:9" ht="18.75">
      <c r="A49" s="470">
        <v>5.5</v>
      </c>
      <c r="B49" s="466">
        <v>750</v>
      </c>
      <c r="C49" s="649">
        <v>48439.59128484849</v>
      </c>
      <c r="D49" s="649">
        <v>89167.34351025641</v>
      </c>
      <c r="E49" s="649" t="s">
        <v>299</v>
      </c>
      <c r="F49" s="649" t="s">
        <v>299</v>
      </c>
      <c r="G49" s="649" t="s">
        <v>299</v>
      </c>
      <c r="H49" s="649">
        <v>62563.0027848485</v>
      </c>
      <c r="I49" s="650">
        <v>64877.4127848485</v>
      </c>
    </row>
    <row r="50" spans="1:9" ht="18.75">
      <c r="A50" s="470">
        <v>7.5</v>
      </c>
      <c r="B50" s="466">
        <v>750</v>
      </c>
      <c r="C50" s="649">
        <v>62665.334861212126</v>
      </c>
      <c r="D50" s="649">
        <v>101204.51115179487</v>
      </c>
      <c r="E50" s="649" t="s">
        <v>299</v>
      </c>
      <c r="F50" s="649" t="s">
        <v>299</v>
      </c>
      <c r="G50" s="649" t="s">
        <v>299</v>
      </c>
      <c r="H50" s="649">
        <v>76788.74636121214</v>
      </c>
      <c r="I50" s="650">
        <v>79103.15636121212</v>
      </c>
    </row>
    <row r="51" spans="1:9" ht="18.75">
      <c r="A51" s="470">
        <v>11</v>
      </c>
      <c r="B51" s="466">
        <v>750</v>
      </c>
      <c r="C51" s="649">
        <v>71573.75915575758</v>
      </c>
      <c r="D51" s="649">
        <v>108742.40863179487</v>
      </c>
      <c r="E51" s="649">
        <v>91939.58538461539</v>
      </c>
      <c r="F51" s="649">
        <v>117708.64230769231</v>
      </c>
      <c r="G51" s="649">
        <v>152584.0576923077</v>
      </c>
      <c r="H51" s="649">
        <v>85697.1706557576</v>
      </c>
      <c r="I51" s="650">
        <v>88011.58065575757</v>
      </c>
    </row>
    <row r="52" spans="1:9" ht="18.75">
      <c r="A52" s="470">
        <v>11</v>
      </c>
      <c r="B52" s="643">
        <v>1000</v>
      </c>
      <c r="C52" s="649">
        <v>64828.595104848486</v>
      </c>
      <c r="D52" s="649">
        <v>103034.96212717949</v>
      </c>
      <c r="E52" s="649">
        <v>85611.6876923077</v>
      </c>
      <c r="F52" s="649">
        <v>111380.74461538464</v>
      </c>
      <c r="G52" s="649">
        <v>146256.16000000003</v>
      </c>
      <c r="H52" s="649">
        <v>78952.00660484849</v>
      </c>
      <c r="I52" s="650">
        <v>81266.41660484848</v>
      </c>
    </row>
    <row r="53" spans="1:9" ht="18.75">
      <c r="A53" s="470">
        <v>15</v>
      </c>
      <c r="B53" s="643">
        <v>1000</v>
      </c>
      <c r="C53" s="649">
        <v>71874.01885939392</v>
      </c>
      <c r="D53" s="649">
        <v>108996.47453487178</v>
      </c>
      <c r="E53" s="649">
        <v>92276.6353846154</v>
      </c>
      <c r="F53" s="649">
        <v>118045.69230769231</v>
      </c>
      <c r="G53" s="649">
        <v>152921.10769230768</v>
      </c>
      <c r="H53" s="649">
        <v>85997.43035939395</v>
      </c>
      <c r="I53" s="650">
        <v>88311.84035939393</v>
      </c>
    </row>
    <row r="54" spans="1:9" ht="18.75">
      <c r="A54" s="470">
        <v>18.5</v>
      </c>
      <c r="B54" s="643">
        <v>1000</v>
      </c>
      <c r="C54" s="649">
        <v>83888.25699454546</v>
      </c>
      <c r="D54" s="649">
        <v>119162.36834153844</v>
      </c>
      <c r="E54" s="649">
        <v>108811.0984615385</v>
      </c>
      <c r="F54" s="649">
        <v>134580.15538461538</v>
      </c>
      <c r="G54" s="649">
        <v>169455.57076923078</v>
      </c>
      <c r="H54" s="649">
        <v>98011.66849454546</v>
      </c>
      <c r="I54" s="650">
        <v>100326.07849454547</v>
      </c>
    </row>
    <row r="55" spans="1:9" ht="18.75">
      <c r="A55" s="470">
        <v>22</v>
      </c>
      <c r="B55" s="643">
        <v>1000</v>
      </c>
      <c r="C55" s="649">
        <v>101257.75868666668</v>
      </c>
      <c r="D55" s="649">
        <v>133859.63900410256</v>
      </c>
      <c r="E55" s="649" t="s">
        <v>299</v>
      </c>
      <c r="F55" s="649" t="s">
        <v>299</v>
      </c>
      <c r="G55" s="649" t="s">
        <v>299</v>
      </c>
      <c r="H55" s="649">
        <v>115381.17018666666</v>
      </c>
      <c r="I55" s="650">
        <v>117695.58018666667</v>
      </c>
    </row>
    <row r="56" spans="1:9" ht="18.75">
      <c r="A56" s="7" t="s">
        <v>436</v>
      </c>
      <c r="B56" s="113"/>
      <c r="C56" s="113"/>
      <c r="D56" s="113"/>
      <c r="E56" s="113"/>
      <c r="F56" s="113"/>
      <c r="G56" s="113"/>
      <c r="H56" s="113"/>
      <c r="I56" s="114"/>
    </row>
    <row r="57" spans="1:9" ht="18.75">
      <c r="A57" s="470">
        <v>15</v>
      </c>
      <c r="B57" s="466">
        <v>750</v>
      </c>
      <c r="C57" s="649">
        <v>100137.54721818182</v>
      </c>
      <c r="D57" s="649">
        <v>160607.45598461537</v>
      </c>
      <c r="E57" s="649" t="s">
        <v>299</v>
      </c>
      <c r="F57" s="649" t="s">
        <v>299</v>
      </c>
      <c r="G57" s="649" t="s">
        <v>299</v>
      </c>
      <c r="H57" s="649">
        <v>112507.51761818184</v>
      </c>
      <c r="I57" s="650">
        <v>114821.92761818184</v>
      </c>
    </row>
    <row r="58" spans="1:9" ht="18.75">
      <c r="A58" s="470">
        <v>18.5</v>
      </c>
      <c r="B58" s="466">
        <v>750</v>
      </c>
      <c r="C58" s="649">
        <v>120504.71545151515</v>
      </c>
      <c r="D58" s="649">
        <v>177841.21372051287</v>
      </c>
      <c r="E58" s="649" t="s">
        <v>299</v>
      </c>
      <c r="F58" s="649" t="s">
        <v>299</v>
      </c>
      <c r="G58" s="649" t="s">
        <v>299</v>
      </c>
      <c r="H58" s="649">
        <v>132874.68585151515</v>
      </c>
      <c r="I58" s="650">
        <v>135189.0958515152</v>
      </c>
    </row>
    <row r="59" spans="1:9" ht="18.75">
      <c r="A59" s="470">
        <v>22</v>
      </c>
      <c r="B59" s="466">
        <v>750</v>
      </c>
      <c r="C59" s="649">
        <v>129122.7636</v>
      </c>
      <c r="D59" s="649">
        <v>185133.40830769233</v>
      </c>
      <c r="E59" s="649" t="s">
        <v>299</v>
      </c>
      <c r="F59" s="649" t="s">
        <v>299</v>
      </c>
      <c r="G59" s="649" t="s">
        <v>299</v>
      </c>
      <c r="H59" s="649">
        <v>141492.73400000003</v>
      </c>
      <c r="I59" s="650">
        <v>143807.14400000003</v>
      </c>
    </row>
    <row r="60" spans="1:9" ht="18.75">
      <c r="A60" s="470">
        <v>30</v>
      </c>
      <c r="B60" s="466">
        <v>750</v>
      </c>
      <c r="C60" s="649">
        <v>150421.0820836364</v>
      </c>
      <c r="D60" s="649">
        <v>203155.06240923083</v>
      </c>
      <c r="E60" s="649" t="s">
        <v>299</v>
      </c>
      <c r="F60" s="649" t="s">
        <v>299</v>
      </c>
      <c r="G60" s="649" t="s">
        <v>299</v>
      </c>
      <c r="H60" s="649">
        <v>162791.0524836364</v>
      </c>
      <c r="I60" s="650">
        <v>165105.4624836364</v>
      </c>
    </row>
    <row r="61" spans="1:9" ht="18.75">
      <c r="A61" s="470">
        <v>37</v>
      </c>
      <c r="B61" s="643">
        <v>1000</v>
      </c>
      <c r="C61" s="649">
        <v>153227.4933878788</v>
      </c>
      <c r="D61" s="649">
        <v>205529.71812820516</v>
      </c>
      <c r="E61" s="649" t="s">
        <v>299</v>
      </c>
      <c r="F61" s="649" t="s">
        <v>299</v>
      </c>
      <c r="G61" s="649" t="s">
        <v>299</v>
      </c>
      <c r="H61" s="649">
        <v>165597.46378787878</v>
      </c>
      <c r="I61" s="650">
        <v>167911.8737878788</v>
      </c>
    </row>
    <row r="62" spans="1:9" ht="18.75">
      <c r="A62" s="600">
        <v>45</v>
      </c>
      <c r="B62" s="643">
        <v>1000</v>
      </c>
      <c r="C62" s="649" t="s">
        <v>299</v>
      </c>
      <c r="D62" s="649" t="s">
        <v>299</v>
      </c>
      <c r="E62" s="649" t="s">
        <v>299</v>
      </c>
      <c r="F62" s="649" t="s">
        <v>299</v>
      </c>
      <c r="G62" s="649" t="s">
        <v>299</v>
      </c>
      <c r="H62" s="649" t="s">
        <v>299</v>
      </c>
      <c r="I62" s="650" t="s">
        <v>299</v>
      </c>
    </row>
    <row r="63" spans="1:9" ht="18.75">
      <c r="A63" s="7" t="s">
        <v>438</v>
      </c>
      <c r="B63" s="577"/>
      <c r="C63" s="577"/>
      <c r="D63" s="651"/>
      <c r="E63" s="112" t="s">
        <v>446</v>
      </c>
      <c r="F63" s="652"/>
      <c r="G63" s="653"/>
      <c r="H63" s="630"/>
      <c r="I63" s="654"/>
    </row>
    <row r="64" spans="1:9" ht="18.75">
      <c r="A64" s="648">
        <v>15</v>
      </c>
      <c r="B64" s="469">
        <v>750</v>
      </c>
      <c r="C64" s="95">
        <v>167750.7595230769</v>
      </c>
      <c r="D64" s="95">
        <v>263616.50413846155</v>
      </c>
      <c r="E64" s="655" t="s">
        <v>283</v>
      </c>
      <c r="F64" s="123"/>
      <c r="G64" s="123"/>
      <c r="H64" s="656"/>
      <c r="I64" s="657"/>
    </row>
    <row r="65" spans="1:9" ht="18.75">
      <c r="A65" s="470">
        <v>18.5</v>
      </c>
      <c r="B65" s="469">
        <v>750</v>
      </c>
      <c r="C65" s="95">
        <v>184984.51725897437</v>
      </c>
      <c r="D65" s="95">
        <v>280850.26187435904</v>
      </c>
      <c r="E65" s="655" t="s">
        <v>283</v>
      </c>
      <c r="F65" s="123"/>
      <c r="G65" s="123"/>
      <c r="H65" s="656"/>
      <c r="I65" s="657"/>
    </row>
    <row r="66" spans="1:9" ht="18.75">
      <c r="A66" s="470">
        <v>22</v>
      </c>
      <c r="B66" s="469">
        <v>750</v>
      </c>
      <c r="C66" s="95">
        <v>192276.71184615383</v>
      </c>
      <c r="D66" s="95">
        <v>288142.4564615385</v>
      </c>
      <c r="E66" s="655" t="s">
        <v>283</v>
      </c>
      <c r="F66" s="123"/>
      <c r="G66" s="123"/>
      <c r="H66" s="656"/>
      <c r="I66" s="657"/>
    </row>
    <row r="67" spans="1:9" ht="18.75">
      <c r="A67" s="470">
        <v>30</v>
      </c>
      <c r="B67" s="469">
        <v>750</v>
      </c>
      <c r="C67" s="95">
        <v>210298.36594769233</v>
      </c>
      <c r="D67" s="95">
        <v>306164.110563077</v>
      </c>
      <c r="E67" s="655" t="s">
        <v>283</v>
      </c>
      <c r="F67" s="123"/>
      <c r="G67" s="123"/>
      <c r="H67" s="656"/>
      <c r="I67" s="657"/>
    </row>
    <row r="68" spans="1:9" ht="18.75">
      <c r="A68" s="470">
        <v>37</v>
      </c>
      <c r="B68" s="469">
        <v>1000</v>
      </c>
      <c r="C68" s="95">
        <v>212673.02166666667</v>
      </c>
      <c r="D68" s="95">
        <v>308538.76628205134</v>
      </c>
      <c r="E68" s="655" t="s">
        <v>288</v>
      </c>
      <c r="F68" s="123"/>
      <c r="G68" s="123"/>
      <c r="H68" s="656"/>
      <c r="I68" s="657"/>
    </row>
    <row r="69" spans="1:9" ht="18.75">
      <c r="A69" s="470">
        <v>45</v>
      </c>
      <c r="B69" s="469">
        <v>1000</v>
      </c>
      <c r="C69" s="649" t="s">
        <v>299</v>
      </c>
      <c r="D69" s="649" t="s">
        <v>299</v>
      </c>
      <c r="E69" s="655" t="s">
        <v>288</v>
      </c>
      <c r="F69" s="123"/>
      <c r="G69" s="123"/>
      <c r="H69" s="656"/>
      <c r="I69" s="657"/>
    </row>
    <row r="70" spans="1:9" ht="18.75">
      <c r="A70" s="7" t="s">
        <v>439</v>
      </c>
      <c r="B70" s="113"/>
      <c r="C70" s="113"/>
      <c r="D70" s="113"/>
      <c r="E70" s="113"/>
      <c r="F70" s="113"/>
      <c r="G70" s="113"/>
      <c r="H70" s="567"/>
      <c r="I70" s="647"/>
    </row>
    <row r="71" spans="1:9" ht="18.75">
      <c r="A71" s="470">
        <v>15</v>
      </c>
      <c r="B71" s="469">
        <v>750</v>
      </c>
      <c r="C71" s="95">
        <v>217641.9787538462</v>
      </c>
      <c r="D71" s="94" t="s">
        <v>299</v>
      </c>
      <c r="E71" s="94"/>
      <c r="F71" s="658"/>
      <c r="G71" s="645"/>
      <c r="H71" s="656"/>
      <c r="I71" s="657"/>
    </row>
    <row r="72" spans="1:9" ht="18.75">
      <c r="A72" s="470">
        <v>18.5</v>
      </c>
      <c r="B72" s="469">
        <v>750</v>
      </c>
      <c r="C72" s="95">
        <v>234875.7364897436</v>
      </c>
      <c r="D72" s="94" t="s">
        <v>299</v>
      </c>
      <c r="E72" s="94"/>
      <c r="F72" s="658"/>
      <c r="G72" s="645"/>
      <c r="H72" s="656"/>
      <c r="I72" s="657"/>
    </row>
    <row r="73" spans="1:9" ht="18.75">
      <c r="A73" s="470">
        <v>22</v>
      </c>
      <c r="B73" s="469">
        <v>750</v>
      </c>
      <c r="C73" s="95">
        <v>242167.93107692307</v>
      </c>
      <c r="D73" s="94" t="s">
        <v>299</v>
      </c>
      <c r="E73" s="94"/>
      <c r="F73" s="658"/>
      <c r="G73" s="645"/>
      <c r="H73" s="656"/>
      <c r="I73" s="657"/>
    </row>
    <row r="74" spans="1:9" ht="18.75">
      <c r="A74" s="573">
        <v>30</v>
      </c>
      <c r="B74" s="469">
        <v>750</v>
      </c>
      <c r="C74" s="95">
        <v>260189.58517846157</v>
      </c>
      <c r="D74" s="94" t="s">
        <v>299</v>
      </c>
      <c r="E74" s="94"/>
      <c r="F74" s="658"/>
      <c r="G74" s="645"/>
      <c r="H74" s="656"/>
      <c r="I74" s="657"/>
    </row>
    <row r="75" spans="1:9" ht="18.75">
      <c r="A75" s="7" t="s">
        <v>442</v>
      </c>
      <c r="B75" s="113"/>
      <c r="C75" s="113"/>
      <c r="D75" s="113"/>
      <c r="E75" s="113"/>
      <c r="F75" s="113"/>
      <c r="G75" s="113"/>
      <c r="H75" s="567"/>
      <c r="I75" s="647"/>
    </row>
    <row r="76" spans="1:9" ht="18.75">
      <c r="A76" s="573">
        <v>30</v>
      </c>
      <c r="B76" s="469">
        <v>750</v>
      </c>
      <c r="C76" s="95">
        <v>350991.9403445642</v>
      </c>
      <c r="D76" s="94" t="s">
        <v>299</v>
      </c>
      <c r="E76" s="94"/>
      <c r="F76" s="94"/>
      <c r="G76" s="645"/>
      <c r="H76" s="656"/>
      <c r="I76" s="657"/>
    </row>
    <row r="77" spans="1:9" ht="18.75">
      <c r="A77" s="573">
        <v>37</v>
      </c>
      <c r="B77" s="469">
        <v>750</v>
      </c>
      <c r="C77" s="95" t="s">
        <v>299</v>
      </c>
      <c r="D77" s="94" t="s">
        <v>299</v>
      </c>
      <c r="E77" s="94"/>
      <c r="F77" s="94"/>
      <c r="G77" s="645"/>
      <c r="H77" s="656"/>
      <c r="I77" s="657"/>
    </row>
    <row r="78" spans="1:9" ht="19.5" thickBot="1">
      <c r="A78" s="471">
        <v>55</v>
      </c>
      <c r="B78" s="472">
        <v>750</v>
      </c>
      <c r="C78" s="582" t="s">
        <v>299</v>
      </c>
      <c r="D78" s="102" t="s">
        <v>299</v>
      </c>
      <c r="E78" s="102"/>
      <c r="F78" s="102"/>
      <c r="G78" s="659"/>
      <c r="H78" s="660"/>
      <c r="I78" s="661"/>
    </row>
    <row r="79" spans="1:9" ht="9.75" customHeight="1">
      <c r="A79" s="662"/>
      <c r="B79" s="662"/>
      <c r="C79" s="662"/>
      <c r="D79" s="662"/>
      <c r="E79" s="663"/>
      <c r="F79" s="664"/>
      <c r="G79" s="665"/>
      <c r="H79" s="666"/>
      <c r="I79" s="665"/>
    </row>
    <row r="80" spans="1:9" ht="16.5" customHeight="1">
      <c r="A80" s="663"/>
      <c r="B80" s="665"/>
      <c r="C80" s="665"/>
      <c r="D80" s="662"/>
      <c r="E80" s="663"/>
      <c r="F80" s="665"/>
      <c r="G80" s="667"/>
      <c r="H80" s="668"/>
      <c r="I80" s="667"/>
    </row>
    <row r="81" spans="1:9" ht="18.75">
      <c r="A81" s="663"/>
      <c r="B81" s="665"/>
      <c r="C81" s="667"/>
      <c r="D81" s="662"/>
      <c r="E81" s="663"/>
      <c r="F81" s="665"/>
      <c r="G81" s="667"/>
      <c r="H81" s="668"/>
      <c r="I81" s="667"/>
    </row>
    <row r="82" spans="1:9" ht="18.75">
      <c r="A82" s="663"/>
      <c r="B82" s="665"/>
      <c r="C82" s="667"/>
      <c r="D82" s="662"/>
      <c r="E82" s="663"/>
      <c r="F82" s="665"/>
      <c r="G82" s="667"/>
      <c r="H82" s="668"/>
      <c r="I82" s="667"/>
    </row>
    <row r="83" spans="1:9" ht="18.75">
      <c r="A83" s="663"/>
      <c r="B83" s="665"/>
      <c r="C83" s="667"/>
      <c r="D83" s="662"/>
      <c r="E83" s="663"/>
      <c r="F83" s="665"/>
      <c r="G83" s="667"/>
      <c r="H83" s="668"/>
      <c r="I83" s="667"/>
    </row>
    <row r="84" spans="1:9" ht="18.75">
      <c r="A84" s="663"/>
      <c r="B84" s="665"/>
      <c r="C84" s="667"/>
      <c r="D84" s="662"/>
      <c r="E84" s="663"/>
      <c r="F84" s="665"/>
      <c r="G84" s="667"/>
      <c r="H84" s="668"/>
      <c r="I84" s="667"/>
    </row>
    <row r="85" spans="1:9" ht="18.75">
      <c r="A85" s="663"/>
      <c r="B85" s="665"/>
      <c r="C85" s="667"/>
      <c r="D85" s="662"/>
      <c r="E85" s="663"/>
      <c r="F85" s="665"/>
      <c r="G85" s="667"/>
      <c r="H85" s="668"/>
      <c r="I85" s="667"/>
    </row>
    <row r="86" spans="1:9" ht="18.75">
      <c r="A86" s="663"/>
      <c r="B86" s="665"/>
      <c r="C86" s="667"/>
      <c r="D86" s="662"/>
      <c r="E86" s="663"/>
      <c r="F86" s="665"/>
      <c r="G86" s="667"/>
      <c r="H86" s="668"/>
      <c r="I86" s="667"/>
    </row>
    <row r="87" spans="1:9" ht="18.75">
      <c r="A87" s="663"/>
      <c r="B87" s="665"/>
      <c r="C87" s="667"/>
      <c r="D87" s="662"/>
      <c r="E87" s="663"/>
      <c r="F87" s="665"/>
      <c r="G87" s="667"/>
      <c r="H87" s="668"/>
      <c r="I87" s="667"/>
    </row>
    <row r="88" spans="1:9" ht="14.25" customHeight="1">
      <c r="A88" s="663"/>
      <c r="B88" s="665"/>
      <c r="C88" s="667"/>
      <c r="D88" s="662"/>
      <c r="E88" s="663"/>
      <c r="F88" s="662"/>
      <c r="G88" s="669"/>
      <c r="H88" s="665"/>
      <c r="I88" s="669"/>
    </row>
  </sheetData>
  <sheetProtection/>
  <mergeCells count="7">
    <mergeCell ref="A1:I3"/>
    <mergeCell ref="A4:I4"/>
    <mergeCell ref="H6:I6"/>
    <mergeCell ref="A5:B6"/>
    <mergeCell ref="C6:D6"/>
    <mergeCell ref="C5:I5"/>
    <mergeCell ref="E6:G6"/>
  </mergeCells>
  <printOptions/>
  <pageMargins left="0.76" right="0.11811023622047245" top="0.1968503937007874" bottom="0.1968503937007874" header="0.5118110236220472" footer="0.5118110236220472"/>
  <pageSetup horizontalDpi="600" verticalDpi="600" orientation="portrait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9"/>
  <sheetViews>
    <sheetView zoomScale="75" zoomScaleNormal="75" zoomScaleSheetLayoutView="75" zoomScalePageLayoutView="0" workbookViewId="0" topLeftCell="A52">
      <selection activeCell="J46" sqref="J46"/>
    </sheetView>
  </sheetViews>
  <sheetFormatPr defaultColWidth="9.00390625" defaultRowHeight="12.75"/>
  <cols>
    <col min="1" max="1" width="19.125" style="58" customWidth="1"/>
    <col min="2" max="2" width="31.00390625" style="58" customWidth="1"/>
    <col min="3" max="3" width="27.875" style="58" customWidth="1"/>
    <col min="4" max="4" width="26.25390625" style="58" customWidth="1"/>
    <col min="5" max="5" width="18.625" style="58" customWidth="1"/>
    <col min="6" max="6" width="26.125" style="58" customWidth="1"/>
    <col min="7" max="7" width="13.375" style="58" hidden="1" customWidth="1"/>
    <col min="8" max="16384" width="9.125" style="58" customWidth="1"/>
  </cols>
  <sheetData>
    <row r="1" spans="1:6" s="91" customFormat="1" ht="12.75" customHeight="1">
      <c r="A1" s="171" t="s">
        <v>806</v>
      </c>
      <c r="B1" s="172"/>
      <c r="C1" s="172"/>
      <c r="D1" s="172"/>
      <c r="E1" s="172"/>
      <c r="F1" s="173"/>
    </row>
    <row r="2" spans="1:6" s="91" customFormat="1" ht="22.5" customHeight="1">
      <c r="A2" s="174"/>
      <c r="B2" s="175"/>
      <c r="C2" s="175"/>
      <c r="D2" s="175"/>
      <c r="E2" s="175"/>
      <c r="F2" s="176"/>
    </row>
    <row r="3" spans="1:6" s="91" customFormat="1" ht="50.25" customHeight="1" thickBot="1">
      <c r="A3" s="177"/>
      <c r="B3" s="178"/>
      <c r="C3" s="178"/>
      <c r="D3" s="178"/>
      <c r="E3" s="178"/>
      <c r="F3" s="179"/>
    </row>
    <row r="4" spans="1:6" ht="42" customHeight="1">
      <c r="A4" s="189" t="s">
        <v>808</v>
      </c>
      <c r="B4" s="190"/>
      <c r="C4" s="190"/>
      <c r="D4" s="190"/>
      <c r="E4" s="190"/>
      <c r="F4" s="191"/>
    </row>
    <row r="5" spans="1:6" ht="13.5" customHeight="1">
      <c r="A5" s="193" t="s">
        <v>265</v>
      </c>
      <c r="B5" s="194"/>
      <c r="C5" s="168" t="s">
        <v>216</v>
      </c>
      <c r="D5" s="169"/>
      <c r="E5" s="169"/>
      <c r="F5" s="192"/>
    </row>
    <row r="6" spans="1:6" ht="13.5" customHeight="1">
      <c r="A6" s="195"/>
      <c r="B6" s="196"/>
      <c r="C6" s="197" t="s">
        <v>604</v>
      </c>
      <c r="D6" s="197"/>
      <c r="E6" s="168" t="s">
        <v>607</v>
      </c>
      <c r="F6" s="188"/>
    </row>
    <row r="7" spans="1:6" ht="33.75" customHeight="1">
      <c r="A7" s="5" t="s">
        <v>264</v>
      </c>
      <c r="B7" s="6" t="s">
        <v>608</v>
      </c>
      <c r="C7" s="6" t="s">
        <v>609</v>
      </c>
      <c r="D7" s="6" t="s">
        <v>269</v>
      </c>
      <c r="E7" s="3" t="s">
        <v>603</v>
      </c>
      <c r="F7" s="106" t="s">
        <v>269</v>
      </c>
    </row>
    <row r="8" spans="1:6" ht="18.75">
      <c r="A8" s="7" t="s">
        <v>365</v>
      </c>
      <c r="B8" s="8"/>
      <c r="C8" s="8"/>
      <c r="D8" s="8"/>
      <c r="E8" s="8"/>
      <c r="F8" s="9"/>
    </row>
    <row r="9" spans="1:7" ht="18.75">
      <c r="A9" s="468">
        <v>1.5</v>
      </c>
      <c r="B9" s="469">
        <v>3000</v>
      </c>
      <c r="C9" s="94">
        <v>14802.497151282054</v>
      </c>
      <c r="D9" s="94">
        <v>29617.88176666667</v>
      </c>
      <c r="E9" s="95">
        <v>19893.76923076923</v>
      </c>
      <c r="F9" s="96">
        <v>35960.230769230766</v>
      </c>
      <c r="G9" s="97"/>
    </row>
    <row r="10" spans="1:6" ht="18.75">
      <c r="A10" s="468">
        <v>2.2</v>
      </c>
      <c r="B10" s="469">
        <v>3000</v>
      </c>
      <c r="C10" s="95">
        <v>15268.897914871797</v>
      </c>
      <c r="D10" s="95">
        <v>30084.28253025641</v>
      </c>
      <c r="E10" s="95">
        <v>19893.76923076923</v>
      </c>
      <c r="F10" s="96">
        <v>35960.230769230766</v>
      </c>
    </row>
    <row r="11" spans="1:6" ht="18.75">
      <c r="A11" s="10" t="s">
        <v>364</v>
      </c>
      <c r="B11" s="11"/>
      <c r="C11" s="11"/>
      <c r="D11" s="11"/>
      <c r="E11" s="11"/>
      <c r="F11" s="12"/>
    </row>
    <row r="12" spans="1:6" ht="18.75">
      <c r="A12" s="470">
        <v>2.2</v>
      </c>
      <c r="B12" s="469">
        <v>3000</v>
      </c>
      <c r="C12" s="95">
        <v>16091.974837948721</v>
      </c>
      <c r="D12" s="95">
        <v>31730.436376410256</v>
      </c>
      <c r="E12" s="95">
        <v>21210.69230769231</v>
      </c>
      <c r="F12" s="96">
        <v>38207.230769230766</v>
      </c>
    </row>
    <row r="13" spans="1:6" ht="18.75">
      <c r="A13" s="470">
        <v>3</v>
      </c>
      <c r="B13" s="469">
        <v>3000</v>
      </c>
      <c r="C13" s="95">
        <v>18894.01923025641</v>
      </c>
      <c r="D13" s="95">
        <v>34532.48076871794</v>
      </c>
      <c r="E13" s="95">
        <v>24162.246153846154</v>
      </c>
      <c r="F13" s="96">
        <v>41158.78461538462</v>
      </c>
    </row>
    <row r="14" spans="1:6" ht="18.75">
      <c r="A14" s="470">
        <v>4</v>
      </c>
      <c r="B14" s="469">
        <v>3000</v>
      </c>
      <c r="C14" s="95">
        <v>21239.199302564102</v>
      </c>
      <c r="D14" s="95">
        <v>36877.660841025645</v>
      </c>
      <c r="E14" s="95">
        <v>27457.846153846156</v>
      </c>
      <c r="F14" s="96">
        <v>44454.38461538462</v>
      </c>
    </row>
    <row r="15" spans="1:6" ht="18.75">
      <c r="A15" s="7" t="s">
        <v>363</v>
      </c>
      <c r="B15" s="8"/>
      <c r="C15" s="11"/>
      <c r="D15" s="8"/>
      <c r="E15" s="8"/>
      <c r="F15" s="9"/>
    </row>
    <row r="16" spans="1:6" ht="18.75">
      <c r="A16" s="470">
        <v>4</v>
      </c>
      <c r="B16" s="469">
        <v>3000</v>
      </c>
      <c r="C16" s="95">
        <v>24119.968533333333</v>
      </c>
      <c r="D16" s="95">
        <v>40993.04545641026</v>
      </c>
      <c r="E16" s="95">
        <v>30420.923076923078</v>
      </c>
      <c r="F16" s="96">
        <v>48861.961538461546</v>
      </c>
    </row>
    <row r="17" spans="1:6" ht="18.75">
      <c r="A17" s="470">
        <v>5.5</v>
      </c>
      <c r="B17" s="469">
        <v>3000</v>
      </c>
      <c r="C17" s="95">
        <v>26414.924726153848</v>
      </c>
      <c r="D17" s="95">
        <v>43288.00164923078</v>
      </c>
      <c r="E17" s="95">
        <v>30420.923076923078</v>
      </c>
      <c r="F17" s="96">
        <v>48861.961538461546</v>
      </c>
    </row>
    <row r="18" spans="1:6" ht="18.75">
      <c r="A18" s="7" t="s">
        <v>338</v>
      </c>
      <c r="B18" s="8"/>
      <c r="C18" s="11"/>
      <c r="D18" s="8"/>
      <c r="E18" s="8"/>
      <c r="F18" s="9"/>
    </row>
    <row r="19" spans="1:6" ht="18.75">
      <c r="A19" s="470">
        <v>5.5</v>
      </c>
      <c r="B19" s="469">
        <v>1500</v>
      </c>
      <c r="C19" s="95">
        <v>31336.73936923077</v>
      </c>
      <c r="D19" s="95">
        <v>63436.739369230774</v>
      </c>
      <c r="E19" s="95">
        <v>37183.32307692308</v>
      </c>
      <c r="F19" s="96">
        <v>71793.7076923077</v>
      </c>
    </row>
    <row r="20" spans="1:6" ht="18.75">
      <c r="A20" s="7" t="s">
        <v>337</v>
      </c>
      <c r="B20" s="8"/>
      <c r="C20" s="11"/>
      <c r="D20" s="8"/>
      <c r="E20" s="8"/>
      <c r="F20" s="9"/>
    </row>
    <row r="21" spans="1:6" ht="20.25" customHeight="1">
      <c r="A21" s="470">
        <v>5.5</v>
      </c>
      <c r="B21" s="469" t="s">
        <v>339</v>
      </c>
      <c r="C21" s="95">
        <v>51913.66244615385</v>
      </c>
      <c r="D21" s="95">
        <v>84836.73936923078</v>
      </c>
      <c r="E21" s="180"/>
      <c r="F21" s="181"/>
    </row>
    <row r="22" spans="1:6" ht="24" customHeight="1">
      <c r="A22" s="470">
        <v>7.5</v>
      </c>
      <c r="B22" s="469" t="s">
        <v>340</v>
      </c>
      <c r="C22" s="95">
        <v>57121.01866102565</v>
      </c>
      <c r="D22" s="95">
        <v>90044.09558410259</v>
      </c>
      <c r="E22" s="184"/>
      <c r="F22" s="185"/>
    </row>
    <row r="23" spans="1:6" ht="33" customHeight="1">
      <c r="A23" s="470">
        <v>11</v>
      </c>
      <c r="B23" s="469" t="s">
        <v>341</v>
      </c>
      <c r="C23" s="95">
        <v>60499.31188256411</v>
      </c>
      <c r="D23" s="95">
        <v>93422.38880564102</v>
      </c>
      <c r="E23" s="184"/>
      <c r="F23" s="185"/>
    </row>
    <row r="24" spans="1:6" ht="33.75" customHeight="1">
      <c r="A24" s="470">
        <v>15</v>
      </c>
      <c r="B24" s="469" t="s">
        <v>341</v>
      </c>
      <c r="C24" s="95">
        <v>74668.46648615386</v>
      </c>
      <c r="D24" s="95">
        <v>107591.54340923078</v>
      </c>
      <c r="E24" s="186"/>
      <c r="F24" s="187"/>
    </row>
    <row r="25" spans="1:6" ht="18.75">
      <c r="A25" s="7" t="s">
        <v>362</v>
      </c>
      <c r="B25" s="8"/>
      <c r="C25" s="11"/>
      <c r="D25" s="8"/>
      <c r="E25" s="8"/>
      <c r="F25" s="9"/>
    </row>
    <row r="26" spans="1:7" ht="18.75">
      <c r="A26" s="470">
        <v>11</v>
      </c>
      <c r="B26" s="466">
        <v>1500</v>
      </c>
      <c r="C26" s="95">
        <v>52268.54265179487</v>
      </c>
      <c r="D26" s="95">
        <v>95068.54265179487</v>
      </c>
      <c r="E26" s="95">
        <v>92421.49692307692</v>
      </c>
      <c r="F26" s="96">
        <v>139172.26615384617</v>
      </c>
      <c r="G26" s="97"/>
    </row>
    <row r="27" spans="1:6" ht="18.75">
      <c r="A27" s="81" t="s">
        <v>361</v>
      </c>
      <c r="B27" s="13"/>
      <c r="C27" s="14"/>
      <c r="D27" s="13"/>
      <c r="E27" s="13"/>
      <c r="F27" s="15"/>
    </row>
    <row r="28" spans="1:6" ht="18.75">
      <c r="A28" s="470">
        <v>7.5</v>
      </c>
      <c r="B28" s="469">
        <v>1615</v>
      </c>
      <c r="C28" s="95">
        <v>75228.71096871795</v>
      </c>
      <c r="D28" s="95">
        <v>123790.24943025643</v>
      </c>
      <c r="E28" s="180"/>
      <c r="F28" s="181"/>
    </row>
    <row r="29" spans="1:6" ht="18.75">
      <c r="A29" s="470">
        <v>11</v>
      </c>
      <c r="B29" s="469">
        <v>1615</v>
      </c>
      <c r="C29" s="95">
        <v>78607.00419025641</v>
      </c>
      <c r="D29" s="95">
        <v>127168.54265179488</v>
      </c>
      <c r="E29" s="184"/>
      <c r="F29" s="185"/>
    </row>
    <row r="30" spans="1:6" ht="18.75">
      <c r="A30" s="470">
        <v>15</v>
      </c>
      <c r="B30" s="469" t="s">
        <v>342</v>
      </c>
      <c r="C30" s="95">
        <v>92776.15879384617</v>
      </c>
      <c r="D30" s="95">
        <v>141337.6972553846</v>
      </c>
      <c r="E30" s="184"/>
      <c r="F30" s="185"/>
    </row>
    <row r="31" spans="1:6" ht="18.75">
      <c r="A31" s="470">
        <v>18.5</v>
      </c>
      <c r="B31" s="469" t="s">
        <v>343</v>
      </c>
      <c r="C31" s="95">
        <v>96267.13475794873</v>
      </c>
      <c r="D31" s="95">
        <v>144828.6732194872</v>
      </c>
      <c r="E31" s="184"/>
      <c r="F31" s="185"/>
    </row>
    <row r="32" spans="1:6" ht="18.75">
      <c r="A32" s="470">
        <v>22</v>
      </c>
      <c r="B32" s="469" t="s">
        <v>344</v>
      </c>
      <c r="C32" s="95">
        <v>108842.1814128205</v>
      </c>
      <c r="D32" s="95">
        <v>157403.71987435897</v>
      </c>
      <c r="E32" s="186"/>
      <c r="F32" s="187"/>
    </row>
    <row r="33" spans="1:6" ht="18.75">
      <c r="A33" s="7" t="s">
        <v>360</v>
      </c>
      <c r="B33" s="8"/>
      <c r="C33" s="11"/>
      <c r="D33" s="8"/>
      <c r="E33" s="8"/>
      <c r="F33" s="9"/>
    </row>
    <row r="34" spans="1:6" ht="18.75">
      <c r="A34" s="470">
        <v>18.5</v>
      </c>
      <c r="B34" s="469">
        <v>1500</v>
      </c>
      <c r="C34" s="95">
        <v>87213.28860410258</v>
      </c>
      <c r="D34" s="95">
        <v>166228.6732194872</v>
      </c>
      <c r="E34" s="95">
        <v>117732.1</v>
      </c>
      <c r="F34" s="96">
        <v>203249.79230769235</v>
      </c>
    </row>
    <row r="35" spans="1:6" ht="18.75">
      <c r="A35" s="7" t="s">
        <v>359</v>
      </c>
      <c r="B35" s="8"/>
      <c r="C35" s="11"/>
      <c r="D35" s="8"/>
      <c r="E35" s="8"/>
      <c r="F35" s="9"/>
    </row>
    <row r="36" spans="1:6" ht="18.75">
      <c r="A36" s="470">
        <v>18.5</v>
      </c>
      <c r="B36" s="469" t="s">
        <v>345</v>
      </c>
      <c r="C36" s="95">
        <v>125074.82706564103</v>
      </c>
      <c r="D36" s="95">
        <v>225490.21168102563</v>
      </c>
      <c r="E36" s="180"/>
      <c r="F36" s="181"/>
    </row>
    <row r="37" spans="1:6" ht="18.75">
      <c r="A37" s="470">
        <v>22</v>
      </c>
      <c r="B37" s="469" t="s">
        <v>346</v>
      </c>
      <c r="C37" s="95">
        <v>137649.8737205128</v>
      </c>
      <c r="D37" s="95">
        <v>238065.25833589747</v>
      </c>
      <c r="E37" s="184"/>
      <c r="F37" s="185"/>
    </row>
    <row r="38" spans="1:6" ht="18.75">
      <c r="A38" s="470">
        <v>30</v>
      </c>
      <c r="B38" s="469" t="s">
        <v>346</v>
      </c>
      <c r="C38" s="95">
        <v>143688.90976820514</v>
      </c>
      <c r="D38" s="95">
        <v>244104.29438358976</v>
      </c>
      <c r="E38" s="184"/>
      <c r="F38" s="185"/>
    </row>
    <row r="39" spans="1:6" ht="18.75">
      <c r="A39" s="470">
        <v>30</v>
      </c>
      <c r="B39" s="469">
        <v>1800</v>
      </c>
      <c r="C39" s="95">
        <v>143688.90976820514</v>
      </c>
      <c r="D39" s="95">
        <v>244104.29438358976</v>
      </c>
      <c r="E39" s="184"/>
      <c r="F39" s="185"/>
    </row>
    <row r="40" spans="1:6" ht="18.75">
      <c r="A40" s="470">
        <v>37</v>
      </c>
      <c r="B40" s="469" t="s">
        <v>346</v>
      </c>
      <c r="C40" s="95">
        <v>163247.36596564105</v>
      </c>
      <c r="D40" s="95">
        <v>263662.75058102567</v>
      </c>
      <c r="E40" s="184"/>
      <c r="F40" s="185"/>
    </row>
    <row r="41" spans="1:6" ht="18.75">
      <c r="A41" s="470">
        <v>37</v>
      </c>
      <c r="B41" s="469">
        <v>1800</v>
      </c>
      <c r="C41" s="95">
        <v>163247.36596564105</v>
      </c>
      <c r="D41" s="95">
        <v>263662.75058102567</v>
      </c>
      <c r="E41" s="184"/>
      <c r="F41" s="185"/>
    </row>
    <row r="42" spans="1:6" ht="18.75">
      <c r="A42" s="470">
        <v>45</v>
      </c>
      <c r="B42" s="469" t="s">
        <v>346</v>
      </c>
      <c r="C42" s="95">
        <v>171824.27953794872</v>
      </c>
      <c r="D42" s="95">
        <v>272239.66415333335</v>
      </c>
      <c r="E42" s="184"/>
      <c r="F42" s="185"/>
    </row>
    <row r="43" spans="1:6" ht="18.75">
      <c r="A43" s="470">
        <v>45</v>
      </c>
      <c r="B43" s="469">
        <v>1800</v>
      </c>
      <c r="C43" s="95">
        <v>171824.27953794872</v>
      </c>
      <c r="D43" s="95">
        <v>272239.66415333335</v>
      </c>
      <c r="E43" s="186"/>
      <c r="F43" s="187"/>
    </row>
    <row r="44" spans="1:6" ht="18.75">
      <c r="A44" s="7" t="s">
        <v>358</v>
      </c>
      <c r="B44" s="8"/>
      <c r="C44" s="11"/>
      <c r="D44" s="8"/>
      <c r="E44" s="8"/>
      <c r="F44" s="9"/>
    </row>
    <row r="45" spans="1:6" ht="18.75">
      <c r="A45" s="470">
        <v>11</v>
      </c>
      <c r="B45" s="469">
        <v>750</v>
      </c>
      <c r="C45" s="95">
        <v>185842.28747794873</v>
      </c>
      <c r="D45" s="101"/>
      <c r="E45" s="180"/>
      <c r="F45" s="181"/>
    </row>
    <row r="46" spans="1:6" ht="18.75">
      <c r="A46" s="470">
        <v>30</v>
      </c>
      <c r="B46" s="469">
        <v>1000</v>
      </c>
      <c r="C46" s="95">
        <v>221285.62851846157</v>
      </c>
      <c r="D46" s="101"/>
      <c r="E46" s="184"/>
      <c r="F46" s="185"/>
    </row>
    <row r="47" spans="1:6" ht="18.75">
      <c r="A47" s="470">
        <v>90</v>
      </c>
      <c r="B47" s="469">
        <v>1500</v>
      </c>
      <c r="C47" s="94" t="s">
        <v>299</v>
      </c>
      <c r="D47" s="101"/>
      <c r="E47" s="186"/>
      <c r="F47" s="187"/>
    </row>
    <row r="48" spans="1:6" ht="18.75">
      <c r="A48" s="7" t="s">
        <v>357</v>
      </c>
      <c r="B48" s="8"/>
      <c r="C48" s="11"/>
      <c r="D48" s="8"/>
      <c r="E48" s="8"/>
      <c r="F48" s="9"/>
    </row>
    <row r="49" spans="1:6" ht="18.75">
      <c r="A49" s="470">
        <v>22</v>
      </c>
      <c r="B49" s="469">
        <v>1500</v>
      </c>
      <c r="C49" s="95">
        <v>245472.95064358975</v>
      </c>
      <c r="D49" s="101"/>
      <c r="E49" s="180"/>
      <c r="F49" s="181"/>
    </row>
    <row r="50" spans="1:6" ht="18.75">
      <c r="A50" s="470">
        <v>37</v>
      </c>
      <c r="B50" s="469">
        <v>1500</v>
      </c>
      <c r="C50" s="95">
        <v>271070.442888718</v>
      </c>
      <c r="D50" s="101"/>
      <c r="E50" s="184"/>
      <c r="F50" s="185"/>
    </row>
    <row r="51" spans="1:6" ht="18.75">
      <c r="A51" s="470">
        <v>55</v>
      </c>
      <c r="B51" s="469">
        <v>1500</v>
      </c>
      <c r="C51" s="95">
        <v>297244.9331825641</v>
      </c>
      <c r="D51" s="101"/>
      <c r="E51" s="186"/>
      <c r="F51" s="187"/>
    </row>
    <row r="52" spans="1:6" ht="18.75">
      <c r="A52" s="7" t="s">
        <v>356</v>
      </c>
      <c r="B52" s="8"/>
      <c r="C52" s="11"/>
      <c r="D52" s="8"/>
      <c r="E52" s="8"/>
      <c r="F52" s="9"/>
    </row>
    <row r="53" spans="1:6" ht="18.75">
      <c r="A53" s="470">
        <v>30</v>
      </c>
      <c r="B53" s="469">
        <v>750</v>
      </c>
      <c r="C53" s="95">
        <v>361453.0682553846</v>
      </c>
      <c r="D53" s="101"/>
      <c r="E53" s="180"/>
      <c r="F53" s="181"/>
    </row>
    <row r="54" spans="1:6" ht="18.75">
      <c r="A54" s="470">
        <v>55</v>
      </c>
      <c r="B54" s="469">
        <v>1000</v>
      </c>
      <c r="C54" s="94" t="s">
        <v>299</v>
      </c>
      <c r="D54" s="101"/>
      <c r="E54" s="186"/>
      <c r="F54" s="187"/>
    </row>
    <row r="55" spans="1:6" ht="18.75">
      <c r="A55" s="7" t="s">
        <v>355</v>
      </c>
      <c r="B55" s="8"/>
      <c r="C55" s="11"/>
      <c r="D55" s="8"/>
      <c r="E55" s="8"/>
      <c r="F55" s="9"/>
    </row>
    <row r="56" spans="1:6" ht="18.75">
      <c r="A56" s="470">
        <v>30</v>
      </c>
      <c r="B56" s="469">
        <v>1500</v>
      </c>
      <c r="C56" s="95">
        <v>432588.90976820514</v>
      </c>
      <c r="D56" s="101"/>
      <c r="E56" s="180"/>
      <c r="F56" s="181"/>
    </row>
    <row r="57" spans="1:6" ht="19.5" thickBot="1">
      <c r="A57" s="471">
        <v>90</v>
      </c>
      <c r="B57" s="472">
        <v>1500</v>
      </c>
      <c r="C57" s="102" t="s">
        <v>299</v>
      </c>
      <c r="D57" s="103"/>
      <c r="E57" s="182"/>
      <c r="F57" s="183"/>
    </row>
    <row r="60" spans="1:6" ht="18.75">
      <c r="A60" s="64"/>
      <c r="B60" s="64"/>
      <c r="C60" s="64"/>
      <c r="D60" s="64"/>
      <c r="E60" s="64"/>
      <c r="F60" s="64"/>
    </row>
    <row r="61" spans="1:6" ht="18.75">
      <c r="A61" s="64"/>
      <c r="B61" s="64"/>
      <c r="C61" s="104"/>
      <c r="D61" s="64"/>
      <c r="E61" s="104"/>
      <c r="F61" s="64"/>
    </row>
    <row r="62" spans="1:6" ht="18.75">
      <c r="A62" s="64"/>
      <c r="B62" s="105"/>
      <c r="C62" s="64"/>
      <c r="D62" s="105"/>
      <c r="E62" s="64"/>
      <c r="F62" s="105"/>
    </row>
    <row r="63" spans="1:6" ht="18.75">
      <c r="A63" s="64"/>
      <c r="B63" s="105"/>
      <c r="C63" s="64"/>
      <c r="D63" s="105"/>
      <c r="E63" s="64"/>
      <c r="F63" s="105"/>
    </row>
    <row r="64" spans="1:6" ht="18.75">
      <c r="A64" s="64"/>
      <c r="B64" s="105"/>
      <c r="C64" s="64"/>
      <c r="D64" s="105"/>
      <c r="E64" s="64"/>
      <c r="F64" s="105"/>
    </row>
    <row r="65" spans="1:6" ht="18.75">
      <c r="A65" s="64"/>
      <c r="B65" s="105"/>
      <c r="C65" s="64"/>
      <c r="D65" s="105"/>
      <c r="E65" s="64"/>
      <c r="F65" s="105"/>
    </row>
    <row r="66" spans="1:6" ht="18.75">
      <c r="A66" s="64"/>
      <c r="B66" s="105"/>
      <c r="C66" s="64"/>
      <c r="D66" s="105"/>
      <c r="E66" s="64"/>
      <c r="F66" s="105"/>
    </row>
    <row r="67" spans="1:6" ht="18.75">
      <c r="A67" s="64"/>
      <c r="B67" s="105"/>
      <c r="C67" s="64"/>
      <c r="D67" s="105"/>
      <c r="E67" s="64"/>
      <c r="F67" s="105"/>
    </row>
    <row r="68" spans="1:6" ht="18.75">
      <c r="A68" s="64"/>
      <c r="B68" s="105"/>
      <c r="C68" s="64"/>
      <c r="D68" s="105"/>
      <c r="E68" s="64"/>
      <c r="F68" s="105"/>
    </row>
    <row r="69" spans="1:6" ht="18.75">
      <c r="A69" s="64"/>
      <c r="B69" s="105"/>
      <c r="C69" s="64"/>
      <c r="D69" s="105"/>
      <c r="E69" s="64"/>
      <c r="F69" s="105"/>
    </row>
  </sheetData>
  <sheetProtection/>
  <mergeCells count="13">
    <mergeCell ref="C5:F5"/>
    <mergeCell ref="A5:B6"/>
    <mergeCell ref="C6:D6"/>
    <mergeCell ref="A1:F3"/>
    <mergeCell ref="E56:F57"/>
    <mergeCell ref="E36:F43"/>
    <mergeCell ref="E45:F47"/>
    <mergeCell ref="E49:F51"/>
    <mergeCell ref="E21:F24"/>
    <mergeCell ref="E6:F6"/>
    <mergeCell ref="E53:F54"/>
    <mergeCell ref="E28:F32"/>
    <mergeCell ref="A4:F4"/>
  </mergeCells>
  <printOptions/>
  <pageMargins left="0.5905511811023623" right="0.3937007874015748" top="0.3937007874015748" bottom="0.3937007874015748" header="0.5118110236220472" footer="0.5118110236220472"/>
  <pageSetup fitToHeight="0" horizontalDpi="600" verticalDpi="600" orientation="portrait" paperSize="9" scale="60" r:id="rId2"/>
  <colBreaks count="1" manualBreakCount="1">
    <brk id="6" max="81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1"/>
  <sheetViews>
    <sheetView zoomScale="80" zoomScaleNormal="80" zoomScalePageLayoutView="0" workbookViewId="0" topLeftCell="A15">
      <selection activeCell="P24" sqref="P24"/>
    </sheetView>
  </sheetViews>
  <sheetFormatPr defaultColWidth="9.00390625" defaultRowHeight="12.75"/>
  <cols>
    <col min="1" max="1" width="9.25390625" style="91" customWidth="1"/>
    <col min="2" max="2" width="11.625" style="91" customWidth="1"/>
    <col min="3" max="3" width="17.125" style="91" customWidth="1"/>
    <col min="4" max="4" width="13.125" style="91" customWidth="1"/>
    <col min="5" max="5" width="12.25390625" style="638" customWidth="1"/>
    <col min="6" max="6" width="15.75390625" style="91" customWidth="1"/>
    <col min="7" max="7" width="3.875" style="91" customWidth="1"/>
    <col min="8" max="8" width="9.25390625" style="91" customWidth="1"/>
    <col min="9" max="9" width="9.75390625" style="91" customWidth="1"/>
    <col min="10" max="10" width="16.75390625" style="91" customWidth="1"/>
    <col min="11" max="11" width="14.00390625" style="91" customWidth="1"/>
    <col min="12" max="12" width="11.625" style="91" customWidth="1"/>
    <col min="13" max="13" width="15.375" style="91" customWidth="1"/>
    <col min="14" max="16384" width="9.125" style="91" customWidth="1"/>
  </cols>
  <sheetData>
    <row r="1" spans="1:13" ht="12.75" customHeight="1">
      <c r="A1" s="149" t="s">
        <v>806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1"/>
    </row>
    <row r="2" spans="1:13" ht="22.5" customHeight="1">
      <c r="A2" s="152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4"/>
    </row>
    <row r="3" spans="1:13" ht="51.75" customHeight="1" thickBot="1">
      <c r="A3" s="155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7"/>
    </row>
    <row r="4" spans="1:13" ht="11.25" customHeight="1" hidden="1" thickBot="1">
      <c r="A4" s="554"/>
      <c r="B4" s="420"/>
      <c r="C4" s="420"/>
      <c r="D4" s="420"/>
      <c r="E4" s="420"/>
      <c r="F4" s="420"/>
      <c r="G4" s="420"/>
      <c r="H4" s="420"/>
      <c r="I4" s="420"/>
      <c r="J4" s="420"/>
      <c r="K4" s="420"/>
      <c r="L4" s="420"/>
      <c r="M4" s="421"/>
    </row>
    <row r="5" spans="1:13" ht="15" customHeight="1" hidden="1">
      <c r="A5" s="555"/>
      <c r="B5" s="556"/>
      <c r="C5" s="556"/>
      <c r="D5" s="556"/>
      <c r="E5" s="557"/>
      <c r="F5" s="556"/>
      <c r="G5" s="556"/>
      <c r="H5" s="104"/>
      <c r="I5" s="556"/>
      <c r="J5" s="556"/>
      <c r="K5" s="556"/>
      <c r="L5" s="556"/>
      <c r="M5" s="558"/>
    </row>
    <row r="6" spans="1:13" ht="18.75" customHeight="1">
      <c r="A6" s="158" t="s">
        <v>627</v>
      </c>
      <c r="B6" s="559"/>
      <c r="C6" s="559"/>
      <c r="D6" s="559"/>
      <c r="E6" s="559"/>
      <c r="F6" s="559"/>
      <c r="G6" s="559"/>
      <c r="H6" s="559"/>
      <c r="I6" s="559"/>
      <c r="J6" s="559"/>
      <c r="K6" s="559"/>
      <c r="L6" s="559"/>
      <c r="M6" s="560"/>
    </row>
    <row r="7" spans="1:13" ht="0.75" customHeight="1" thickBot="1">
      <c r="A7" s="639"/>
      <c r="B7" s="553"/>
      <c r="C7" s="553"/>
      <c r="D7" s="553"/>
      <c r="E7" s="641"/>
      <c r="F7" s="553"/>
      <c r="G7" s="553"/>
      <c r="H7" s="553"/>
      <c r="I7" s="65"/>
      <c r="J7" s="65"/>
      <c r="K7" s="65"/>
      <c r="L7" s="65"/>
      <c r="M7" s="640"/>
    </row>
    <row r="8" spans="1:13" ht="19.5" customHeight="1">
      <c r="A8" s="276" t="s">
        <v>809</v>
      </c>
      <c r="B8" s="277"/>
      <c r="C8" s="277"/>
      <c r="D8" s="277"/>
      <c r="E8" s="277"/>
      <c r="F8" s="278"/>
      <c r="G8" s="463"/>
      <c r="H8" s="276" t="s">
        <v>809</v>
      </c>
      <c r="I8" s="277"/>
      <c r="J8" s="277"/>
      <c r="K8" s="277"/>
      <c r="L8" s="277"/>
      <c r="M8" s="278"/>
    </row>
    <row r="9" spans="1:13" ht="15.75" customHeight="1">
      <c r="A9" s="561" t="s">
        <v>265</v>
      </c>
      <c r="B9" s="273"/>
      <c r="C9" s="165" t="s">
        <v>216</v>
      </c>
      <c r="D9" s="166"/>
      <c r="E9" s="166"/>
      <c r="F9" s="167"/>
      <c r="G9" s="463"/>
      <c r="H9" s="561" t="s">
        <v>265</v>
      </c>
      <c r="I9" s="273"/>
      <c r="J9" s="165" t="s">
        <v>216</v>
      </c>
      <c r="K9" s="166"/>
      <c r="L9" s="166"/>
      <c r="M9" s="167"/>
    </row>
    <row r="10" spans="1:13" ht="20.25" customHeight="1">
      <c r="A10" s="562" t="s">
        <v>264</v>
      </c>
      <c r="B10" s="247" t="s">
        <v>266</v>
      </c>
      <c r="C10" s="246" t="s">
        <v>604</v>
      </c>
      <c r="D10" s="246"/>
      <c r="E10" s="42" t="s">
        <v>613</v>
      </c>
      <c r="F10" s="41"/>
      <c r="G10" s="463"/>
      <c r="H10" s="562" t="s">
        <v>264</v>
      </c>
      <c r="I10" s="247" t="s">
        <v>266</v>
      </c>
      <c r="J10" s="274" t="s">
        <v>604</v>
      </c>
      <c r="K10" s="275"/>
      <c r="L10" s="34" t="s">
        <v>613</v>
      </c>
      <c r="M10" s="41"/>
    </row>
    <row r="11" spans="1:13" ht="33.75" customHeight="1">
      <c r="A11" s="562"/>
      <c r="B11" s="247"/>
      <c r="C11" s="17" t="s">
        <v>268</v>
      </c>
      <c r="D11" s="17" t="s">
        <v>610</v>
      </c>
      <c r="E11" s="18" t="s">
        <v>270</v>
      </c>
      <c r="F11" s="563" t="s">
        <v>610</v>
      </c>
      <c r="G11" s="463"/>
      <c r="H11" s="562"/>
      <c r="I11" s="247"/>
      <c r="J11" s="17" t="s">
        <v>268</v>
      </c>
      <c r="K11" s="17" t="s">
        <v>610</v>
      </c>
      <c r="L11" s="17" t="s">
        <v>270</v>
      </c>
      <c r="M11" s="563" t="s">
        <v>610</v>
      </c>
    </row>
    <row r="12" spans="1:13" ht="15.75" customHeight="1">
      <c r="A12" s="7" t="s">
        <v>411</v>
      </c>
      <c r="B12" s="8"/>
      <c r="C12" s="564"/>
      <c r="D12" s="564"/>
      <c r="E12" s="565"/>
      <c r="F12" s="566"/>
      <c r="G12" s="87"/>
      <c r="H12" s="81" t="s">
        <v>423</v>
      </c>
      <c r="I12" s="567"/>
      <c r="J12" s="568"/>
      <c r="K12" s="568"/>
      <c r="L12" s="569" t="s">
        <v>445</v>
      </c>
      <c r="M12" s="570"/>
    </row>
    <row r="13" spans="1:13" ht="16.5" customHeight="1">
      <c r="A13" s="571" t="s">
        <v>222</v>
      </c>
      <c r="B13" s="572">
        <v>1500</v>
      </c>
      <c r="C13" s="94">
        <v>18555.831683076925</v>
      </c>
      <c r="D13" s="94">
        <v>41601.98552923078</v>
      </c>
      <c r="E13" s="95">
        <v>24193.523076923077</v>
      </c>
      <c r="F13" s="96">
        <v>56951.984615384616</v>
      </c>
      <c r="G13" s="87"/>
      <c r="H13" s="573">
        <v>90</v>
      </c>
      <c r="I13" s="574">
        <v>1500</v>
      </c>
      <c r="J13" s="95" t="s">
        <v>299</v>
      </c>
      <c r="K13" s="95" t="s">
        <v>299</v>
      </c>
      <c r="L13" s="575" t="s">
        <v>326</v>
      </c>
      <c r="M13" s="576"/>
    </row>
    <row r="14" spans="1:13" ht="16.5" customHeight="1">
      <c r="A14" s="470">
        <v>4</v>
      </c>
      <c r="B14" s="572">
        <v>3000</v>
      </c>
      <c r="C14" s="95">
        <v>25354.583917948716</v>
      </c>
      <c r="D14" s="95">
        <v>48400.73776410257</v>
      </c>
      <c r="E14" s="95">
        <v>31737.846153846156</v>
      </c>
      <c r="F14" s="96">
        <v>64496.307692307695</v>
      </c>
      <c r="G14" s="87"/>
      <c r="H14" s="573">
        <v>110</v>
      </c>
      <c r="I14" s="574">
        <v>1500</v>
      </c>
      <c r="J14" s="95" t="s">
        <v>299</v>
      </c>
      <c r="K14" s="95" t="s">
        <v>299</v>
      </c>
      <c r="L14" s="575" t="s">
        <v>327</v>
      </c>
      <c r="M14" s="576"/>
    </row>
    <row r="15" spans="1:13" ht="16.5" customHeight="1" thickBot="1">
      <c r="A15" s="7" t="s">
        <v>412</v>
      </c>
      <c r="B15" s="564"/>
      <c r="C15" s="577"/>
      <c r="D15" s="577"/>
      <c r="E15" s="578"/>
      <c r="F15" s="579"/>
      <c r="G15" s="87"/>
      <c r="H15" s="580">
        <v>132</v>
      </c>
      <c r="I15" s="581">
        <v>1500</v>
      </c>
      <c r="J15" s="582" t="s">
        <v>299</v>
      </c>
      <c r="K15" s="582" t="s">
        <v>299</v>
      </c>
      <c r="L15" s="583" t="s">
        <v>328</v>
      </c>
      <c r="M15" s="584"/>
    </row>
    <row r="16" spans="1:13" ht="16.5" customHeight="1" thickBot="1">
      <c r="A16" s="470" t="s">
        <v>229</v>
      </c>
      <c r="B16" s="469">
        <v>3000</v>
      </c>
      <c r="C16" s="95">
        <v>34840.438895384614</v>
      </c>
      <c r="D16" s="95">
        <v>61178.90043384615</v>
      </c>
      <c r="E16" s="95">
        <v>40804.86153846154</v>
      </c>
      <c r="F16" s="96">
        <v>79160.24615384616</v>
      </c>
      <c r="G16" s="87"/>
      <c r="H16" s="104"/>
      <c r="I16" s="104"/>
      <c r="J16" s="104"/>
      <c r="K16" s="104"/>
      <c r="L16" s="104"/>
      <c r="M16" s="585"/>
    </row>
    <row r="17" spans="1:13" ht="16.5" customHeight="1">
      <c r="A17" s="470">
        <v>11</v>
      </c>
      <c r="B17" s="469">
        <v>3000</v>
      </c>
      <c r="C17" s="95">
        <v>42975.94086820513</v>
      </c>
      <c r="D17" s="95">
        <v>69314.40240666668</v>
      </c>
      <c r="E17" s="95" t="s">
        <v>299</v>
      </c>
      <c r="F17" s="96" t="s">
        <v>299</v>
      </c>
      <c r="G17" s="87"/>
      <c r="H17" s="276" t="s">
        <v>615</v>
      </c>
      <c r="I17" s="277"/>
      <c r="J17" s="277"/>
      <c r="K17" s="277"/>
      <c r="L17" s="277"/>
      <c r="M17" s="278"/>
    </row>
    <row r="18" spans="1:13" ht="16.5" customHeight="1">
      <c r="A18" s="81" t="s">
        <v>413</v>
      </c>
      <c r="B18" s="586"/>
      <c r="C18" s="586"/>
      <c r="D18" s="586"/>
      <c r="E18" s="587" t="s">
        <v>446</v>
      </c>
      <c r="F18" s="588"/>
      <c r="G18" s="87"/>
      <c r="H18" s="365" t="s">
        <v>265</v>
      </c>
      <c r="I18" s="366"/>
      <c r="J18" s="165" t="s">
        <v>216</v>
      </c>
      <c r="K18" s="166"/>
      <c r="L18" s="166"/>
      <c r="M18" s="167"/>
    </row>
    <row r="19" spans="1:13" ht="16.5" customHeight="1">
      <c r="A19" s="470">
        <v>7.5</v>
      </c>
      <c r="B19" s="469">
        <v>1500</v>
      </c>
      <c r="C19" s="95">
        <v>64528.710968717955</v>
      </c>
      <c r="D19" s="95">
        <v>93336.40327641026</v>
      </c>
      <c r="E19" s="589" t="s">
        <v>317</v>
      </c>
      <c r="F19" s="590"/>
      <c r="G19" s="87"/>
      <c r="H19" s="229" t="s">
        <v>264</v>
      </c>
      <c r="I19" s="231" t="s">
        <v>266</v>
      </c>
      <c r="J19" s="274" t="s">
        <v>604</v>
      </c>
      <c r="K19" s="275"/>
      <c r="L19" s="591" t="s">
        <v>613</v>
      </c>
      <c r="M19" s="592"/>
    </row>
    <row r="20" spans="1:13" ht="46.5" customHeight="1">
      <c r="A20" s="470">
        <v>11</v>
      </c>
      <c r="B20" s="469">
        <v>1500</v>
      </c>
      <c r="C20" s="95">
        <v>67907.00419025641</v>
      </c>
      <c r="D20" s="95">
        <v>96714.69649794872</v>
      </c>
      <c r="E20" s="589" t="s">
        <v>317</v>
      </c>
      <c r="F20" s="590"/>
      <c r="G20" s="87"/>
      <c r="H20" s="230"/>
      <c r="I20" s="232"/>
      <c r="J20" s="17" t="s">
        <v>268</v>
      </c>
      <c r="K20" s="17" t="s">
        <v>610</v>
      </c>
      <c r="L20" s="17" t="s">
        <v>270</v>
      </c>
      <c r="M20" s="563" t="s">
        <v>610</v>
      </c>
    </row>
    <row r="21" spans="1:13" ht="16.5" customHeight="1">
      <c r="A21" s="470">
        <v>15</v>
      </c>
      <c r="B21" s="469">
        <v>1500</v>
      </c>
      <c r="C21" s="95">
        <v>82076.15879384617</v>
      </c>
      <c r="D21" s="95">
        <v>110883.85110153847</v>
      </c>
      <c r="E21" s="589" t="s">
        <v>317</v>
      </c>
      <c r="F21" s="590"/>
      <c r="G21" s="87"/>
      <c r="H21" s="7" t="s">
        <v>316</v>
      </c>
      <c r="I21" s="8"/>
      <c r="J21" s="564"/>
      <c r="K21" s="564"/>
      <c r="L21" s="564"/>
      <c r="M21" s="9"/>
    </row>
    <row r="22" spans="1:13" ht="16.5" customHeight="1">
      <c r="A22" s="7" t="s">
        <v>414</v>
      </c>
      <c r="B22" s="593"/>
      <c r="C22" s="577"/>
      <c r="D22" s="577"/>
      <c r="E22" s="578"/>
      <c r="F22" s="579"/>
      <c r="G22" s="87"/>
      <c r="H22" s="571">
        <v>0.75</v>
      </c>
      <c r="I22" s="572">
        <v>3000</v>
      </c>
      <c r="J22" s="94">
        <v>38564.52251084433</v>
      </c>
      <c r="K22" s="94" t="s">
        <v>299</v>
      </c>
      <c r="L22" s="95">
        <v>54709.92007807672</v>
      </c>
      <c r="M22" s="594" t="s">
        <v>299</v>
      </c>
    </row>
    <row r="23" spans="1:13" ht="15" customHeight="1">
      <c r="A23" s="470">
        <v>22</v>
      </c>
      <c r="B23" s="572">
        <v>3000</v>
      </c>
      <c r="C23" s="95">
        <v>79598.25509846155</v>
      </c>
      <c r="D23" s="95">
        <v>127155.34307692308</v>
      </c>
      <c r="E23" s="95" t="s">
        <v>299</v>
      </c>
      <c r="F23" s="96" t="s">
        <v>299</v>
      </c>
      <c r="G23" s="87"/>
      <c r="H23" s="470">
        <v>1.1</v>
      </c>
      <c r="I23" s="572">
        <v>3000</v>
      </c>
      <c r="J23" s="94">
        <v>40047.77337664604</v>
      </c>
      <c r="K23" s="94" t="s">
        <v>299</v>
      </c>
      <c r="L23" s="95">
        <v>56194.018515801734</v>
      </c>
      <c r="M23" s="594" t="s">
        <v>299</v>
      </c>
    </row>
    <row r="24" spans="1:13" ht="14.25" customHeight="1">
      <c r="A24" s="470">
        <v>30</v>
      </c>
      <c r="B24" s="572">
        <v>3000</v>
      </c>
      <c r="C24" s="95">
        <v>87605.95698461539</v>
      </c>
      <c r="D24" s="95">
        <v>134810.69923076924</v>
      </c>
      <c r="E24" s="95" t="s">
        <v>299</v>
      </c>
      <c r="F24" s="96" t="s">
        <v>299</v>
      </c>
      <c r="G24" s="87"/>
      <c r="H24" s="7" t="s">
        <v>810</v>
      </c>
      <c r="I24" s="8"/>
      <c r="J24" s="577"/>
      <c r="K24" s="577"/>
      <c r="L24" s="577"/>
      <c r="M24" s="9"/>
    </row>
    <row r="25" spans="1:13" ht="15.75" customHeight="1">
      <c r="A25" s="81" t="s">
        <v>415</v>
      </c>
      <c r="B25" s="567"/>
      <c r="C25" s="586"/>
      <c r="D25" s="586"/>
      <c r="E25" s="587" t="s">
        <v>446</v>
      </c>
      <c r="F25" s="588"/>
      <c r="G25" s="87"/>
      <c r="H25" s="470">
        <v>2.2</v>
      </c>
      <c r="I25" s="572">
        <v>3000</v>
      </c>
      <c r="J25" s="95">
        <v>43281.260264093755</v>
      </c>
      <c r="K25" s="94" t="s">
        <v>299</v>
      </c>
      <c r="L25" s="95">
        <v>59652.11196292801</v>
      </c>
      <c r="M25" s="594" t="s">
        <v>299</v>
      </c>
    </row>
    <row r="26" spans="1:13" ht="16.5" customHeight="1">
      <c r="A26" s="470" t="s">
        <v>229</v>
      </c>
      <c r="B26" s="572">
        <v>1500</v>
      </c>
      <c r="C26" s="95">
        <v>75228.71096871795</v>
      </c>
      <c r="D26" s="95">
        <v>129551.7878917949</v>
      </c>
      <c r="E26" s="595" t="s">
        <v>317</v>
      </c>
      <c r="F26" s="596"/>
      <c r="G26" s="87"/>
      <c r="H26" s="7" t="s">
        <v>811</v>
      </c>
      <c r="I26" s="8"/>
      <c r="J26" s="577"/>
      <c r="K26" s="577"/>
      <c r="L26" s="577"/>
      <c r="M26" s="9"/>
    </row>
    <row r="27" spans="1:13" ht="18.75" customHeight="1">
      <c r="A27" s="470">
        <v>11</v>
      </c>
      <c r="B27" s="572">
        <v>1500</v>
      </c>
      <c r="C27" s="95">
        <v>78607.00419025641</v>
      </c>
      <c r="D27" s="95">
        <v>132930.08111333335</v>
      </c>
      <c r="E27" s="595" t="s">
        <v>317</v>
      </c>
      <c r="F27" s="596"/>
      <c r="G27" s="87"/>
      <c r="H27" s="470">
        <v>4</v>
      </c>
      <c r="I27" s="572">
        <v>3000</v>
      </c>
      <c r="J27" s="95">
        <v>59033.38445890786</v>
      </c>
      <c r="K27" s="94" t="s">
        <v>299</v>
      </c>
      <c r="L27" s="95">
        <v>69968.75741352137</v>
      </c>
      <c r="M27" s="594" t="s">
        <v>299</v>
      </c>
    </row>
    <row r="28" spans="1:13" ht="16.5" customHeight="1">
      <c r="A28" s="470">
        <v>15</v>
      </c>
      <c r="B28" s="572">
        <v>1500</v>
      </c>
      <c r="C28" s="95">
        <v>92776.15879384617</v>
      </c>
      <c r="D28" s="95">
        <v>147099.2357169231</v>
      </c>
      <c r="E28" s="595" t="s">
        <v>317</v>
      </c>
      <c r="F28" s="596"/>
      <c r="G28" s="87"/>
      <c r="H28" s="7" t="s">
        <v>812</v>
      </c>
      <c r="I28" s="8"/>
      <c r="J28" s="577"/>
      <c r="K28" s="577"/>
      <c r="L28" s="577"/>
      <c r="M28" s="9"/>
    </row>
    <row r="29" spans="1:13" ht="16.5" customHeight="1">
      <c r="A29" s="470">
        <v>18.5</v>
      </c>
      <c r="B29" s="572">
        <v>1500</v>
      </c>
      <c r="C29" s="95">
        <v>96267.13475794873</v>
      </c>
      <c r="D29" s="95">
        <v>150590.21168102566</v>
      </c>
      <c r="E29" s="595" t="s">
        <v>317</v>
      </c>
      <c r="F29" s="596"/>
      <c r="G29" s="87"/>
      <c r="H29" s="470">
        <v>11</v>
      </c>
      <c r="I29" s="572">
        <v>1500</v>
      </c>
      <c r="J29" s="95">
        <v>91368.25333338503</v>
      </c>
      <c r="K29" s="94" t="s">
        <v>299</v>
      </c>
      <c r="L29" s="95">
        <v>114154.65316545643</v>
      </c>
      <c r="M29" s="594" t="s">
        <v>299</v>
      </c>
    </row>
    <row r="30" spans="1:13" ht="16.5" customHeight="1">
      <c r="A30" s="470">
        <v>22</v>
      </c>
      <c r="B30" s="572">
        <v>1500</v>
      </c>
      <c r="C30" s="95">
        <v>108842.1814128205</v>
      </c>
      <c r="D30" s="95">
        <v>163165.25833589747</v>
      </c>
      <c r="E30" s="595" t="s">
        <v>317</v>
      </c>
      <c r="F30" s="596"/>
      <c r="G30" s="87"/>
      <c r="H30" s="470">
        <v>15</v>
      </c>
      <c r="I30" s="572">
        <v>1500</v>
      </c>
      <c r="J30" s="95">
        <v>125783.62875562673</v>
      </c>
      <c r="K30" s="94" t="s">
        <v>299</v>
      </c>
      <c r="L30" s="95">
        <v>146686.4475284277</v>
      </c>
      <c r="M30" s="594" t="s">
        <v>299</v>
      </c>
    </row>
    <row r="31" spans="1:13" ht="16.5" customHeight="1">
      <c r="A31" s="7" t="s">
        <v>416</v>
      </c>
      <c r="B31" s="8"/>
      <c r="C31" s="577"/>
      <c r="D31" s="577"/>
      <c r="E31" s="578"/>
      <c r="F31" s="597"/>
      <c r="G31" s="87"/>
      <c r="H31" s="470">
        <v>18.5</v>
      </c>
      <c r="I31" s="572">
        <v>1500</v>
      </c>
      <c r="J31" s="95">
        <v>128778.47705933213</v>
      </c>
      <c r="K31" s="94" t="s">
        <v>299</v>
      </c>
      <c r="L31" s="95">
        <v>153205.84519635778</v>
      </c>
      <c r="M31" s="594" t="s">
        <v>299</v>
      </c>
    </row>
    <row r="32" spans="1:13" ht="16.5" customHeight="1">
      <c r="A32" s="470">
        <v>11</v>
      </c>
      <c r="B32" s="572">
        <v>1500</v>
      </c>
      <c r="C32" s="95">
        <v>65437.773421025646</v>
      </c>
      <c r="D32" s="95">
        <v>154330.08111333335</v>
      </c>
      <c r="E32" s="95">
        <v>103615.34307692309</v>
      </c>
      <c r="F32" s="598">
        <v>226583.0353846154</v>
      </c>
      <c r="G32" s="87"/>
      <c r="H32" s="7" t="s">
        <v>813</v>
      </c>
      <c r="I32" s="8"/>
      <c r="J32" s="577"/>
      <c r="K32" s="577"/>
      <c r="L32" s="577"/>
      <c r="M32" s="9"/>
    </row>
    <row r="33" spans="1:13" ht="20.25" customHeight="1">
      <c r="A33" s="470">
        <v>15</v>
      </c>
      <c r="B33" s="572">
        <v>1500</v>
      </c>
      <c r="C33" s="95">
        <v>79606.92802461541</v>
      </c>
      <c r="D33" s="95">
        <v>168499.2357169231</v>
      </c>
      <c r="E33" s="95">
        <v>107110.29230769232</v>
      </c>
      <c r="F33" s="598">
        <v>230077.98461538463</v>
      </c>
      <c r="G33" s="87"/>
      <c r="H33" s="470">
        <v>11</v>
      </c>
      <c r="I33" s="572">
        <v>1500</v>
      </c>
      <c r="J33" s="95">
        <v>100251.27796301969</v>
      </c>
      <c r="K33" s="94" t="s">
        <v>299</v>
      </c>
      <c r="L33" s="95">
        <v>124227.1225624084</v>
      </c>
      <c r="M33" s="594" t="s">
        <v>299</v>
      </c>
    </row>
    <row r="34" spans="1:13" ht="16.5" customHeight="1">
      <c r="A34" s="470">
        <v>18.5</v>
      </c>
      <c r="B34" s="572">
        <v>1500</v>
      </c>
      <c r="C34" s="95">
        <v>83097.90398871795</v>
      </c>
      <c r="D34" s="95">
        <v>171990.21168102566</v>
      </c>
      <c r="E34" s="95">
        <v>114110.56153846154</v>
      </c>
      <c r="F34" s="599">
        <v>237078.25384615385</v>
      </c>
      <c r="G34" s="87"/>
      <c r="H34" s="7" t="s">
        <v>814</v>
      </c>
      <c r="I34" s="8"/>
      <c r="J34" s="577"/>
      <c r="K34" s="577"/>
      <c r="L34" s="577"/>
      <c r="M34" s="9"/>
    </row>
    <row r="35" spans="1:13" ht="16.5" customHeight="1">
      <c r="A35" s="470">
        <v>22</v>
      </c>
      <c r="B35" s="572">
        <v>1500</v>
      </c>
      <c r="C35" s="95">
        <v>95672.95064358976</v>
      </c>
      <c r="D35" s="95">
        <v>184565.25833589747</v>
      </c>
      <c r="E35" s="95" t="s">
        <v>299</v>
      </c>
      <c r="F35" s="598" t="s">
        <v>299</v>
      </c>
      <c r="G35" s="87"/>
      <c r="H35" s="600">
        <v>15</v>
      </c>
      <c r="I35" s="601">
        <v>1500</v>
      </c>
      <c r="J35" s="95">
        <v>157229.53594453342</v>
      </c>
      <c r="K35" s="94" t="s">
        <v>299</v>
      </c>
      <c r="L35" s="602">
        <v>180913.2852850608</v>
      </c>
      <c r="M35" s="594" t="s">
        <v>299</v>
      </c>
    </row>
    <row r="36" spans="1:13" ht="16.5" customHeight="1">
      <c r="A36" s="470">
        <v>45</v>
      </c>
      <c r="B36" s="572">
        <v>1500</v>
      </c>
      <c r="C36" s="95">
        <v>129847.35646102566</v>
      </c>
      <c r="D36" s="95">
        <v>218739.66415333335</v>
      </c>
      <c r="E36" s="95" t="s">
        <v>299</v>
      </c>
      <c r="F36" s="598" t="s">
        <v>299</v>
      </c>
      <c r="G36" s="87"/>
      <c r="H36" s="81" t="s">
        <v>815</v>
      </c>
      <c r="I36" s="13"/>
      <c r="J36" s="13"/>
      <c r="K36" s="13"/>
      <c r="L36" s="13"/>
      <c r="M36" s="15"/>
    </row>
    <row r="37" spans="1:13" ht="18" customHeight="1" thickBot="1">
      <c r="A37" s="81" t="s">
        <v>417</v>
      </c>
      <c r="B37" s="567"/>
      <c r="C37" s="586"/>
      <c r="D37" s="586"/>
      <c r="E37" s="603" t="s">
        <v>446</v>
      </c>
      <c r="F37" s="570"/>
      <c r="G37" s="87"/>
      <c r="H37" s="604">
        <v>30</v>
      </c>
      <c r="I37" s="605">
        <v>1500</v>
      </c>
      <c r="J37" s="582">
        <v>167154.3239277432</v>
      </c>
      <c r="K37" s="606" t="s">
        <v>299</v>
      </c>
      <c r="L37" s="582">
        <v>189517.37406773603</v>
      </c>
      <c r="M37" s="607" t="s">
        <v>299</v>
      </c>
    </row>
    <row r="38" spans="1:13" ht="16.5" customHeight="1" thickBot="1">
      <c r="A38" s="470">
        <v>11</v>
      </c>
      <c r="B38" s="572">
        <v>1500</v>
      </c>
      <c r="C38" s="95">
        <v>113176.23495948719</v>
      </c>
      <c r="D38" s="95">
        <v>215237.77342102566</v>
      </c>
      <c r="E38" s="595" t="s">
        <v>318</v>
      </c>
      <c r="F38" s="596"/>
      <c r="G38" s="87"/>
      <c r="H38" s="87"/>
      <c r="I38" s="87"/>
      <c r="J38" s="87"/>
      <c r="K38" s="87"/>
      <c r="L38" s="87"/>
      <c r="M38" s="88"/>
    </row>
    <row r="39" spans="1:13" ht="16.5" customHeight="1">
      <c r="A39" s="470">
        <v>15</v>
      </c>
      <c r="B39" s="572">
        <v>1500</v>
      </c>
      <c r="C39" s="95">
        <v>127345.38956307694</v>
      </c>
      <c r="D39" s="95">
        <v>229406.9280246154</v>
      </c>
      <c r="E39" s="595" t="s">
        <v>319</v>
      </c>
      <c r="F39" s="596"/>
      <c r="G39" s="87"/>
      <c r="H39" s="276" t="s">
        <v>628</v>
      </c>
      <c r="I39" s="277"/>
      <c r="J39" s="277"/>
      <c r="K39" s="277"/>
      <c r="L39" s="277"/>
      <c r="M39" s="278"/>
    </row>
    <row r="40" spans="1:13" ht="16.5" customHeight="1">
      <c r="A40" s="470">
        <v>18.5</v>
      </c>
      <c r="B40" s="572">
        <v>1500</v>
      </c>
      <c r="C40" s="95">
        <v>130836.3655271795</v>
      </c>
      <c r="D40" s="95">
        <v>232897.90398871794</v>
      </c>
      <c r="E40" s="595" t="s">
        <v>319</v>
      </c>
      <c r="F40" s="596"/>
      <c r="G40" s="87"/>
      <c r="H40" s="365" t="s">
        <v>265</v>
      </c>
      <c r="I40" s="366"/>
      <c r="J40" s="165" t="s">
        <v>216</v>
      </c>
      <c r="K40" s="166"/>
      <c r="L40" s="166"/>
      <c r="M40" s="167"/>
    </row>
    <row r="41" spans="1:13" ht="16.5" customHeight="1">
      <c r="A41" s="470">
        <v>22</v>
      </c>
      <c r="B41" s="572">
        <v>1500</v>
      </c>
      <c r="C41" s="95">
        <v>143411.41218205128</v>
      </c>
      <c r="D41" s="95">
        <v>245472.95064358975</v>
      </c>
      <c r="E41" s="595" t="s">
        <v>319</v>
      </c>
      <c r="F41" s="596"/>
      <c r="G41" s="87"/>
      <c r="H41" s="229" t="s">
        <v>264</v>
      </c>
      <c r="I41" s="231" t="s">
        <v>266</v>
      </c>
      <c r="J41" s="274" t="s">
        <v>604</v>
      </c>
      <c r="K41" s="275"/>
      <c r="L41" s="591" t="s">
        <v>613</v>
      </c>
      <c r="M41" s="592"/>
    </row>
    <row r="42" spans="1:13" ht="36" customHeight="1">
      <c r="A42" s="470">
        <v>30</v>
      </c>
      <c r="B42" s="572">
        <v>1500</v>
      </c>
      <c r="C42" s="95">
        <v>149450.4482297436</v>
      </c>
      <c r="D42" s="95">
        <v>251511.98669128204</v>
      </c>
      <c r="E42" s="595" t="s">
        <v>319</v>
      </c>
      <c r="F42" s="596"/>
      <c r="G42" s="87"/>
      <c r="H42" s="230"/>
      <c r="I42" s="268"/>
      <c r="J42" s="17" t="s">
        <v>268</v>
      </c>
      <c r="K42" s="17" t="s">
        <v>610</v>
      </c>
      <c r="L42" s="17" t="s">
        <v>270</v>
      </c>
      <c r="M42" s="78" t="s">
        <v>631</v>
      </c>
    </row>
    <row r="43" spans="1:13" ht="16.5" customHeight="1" thickBot="1">
      <c r="A43" s="470">
        <v>37</v>
      </c>
      <c r="B43" s="572">
        <v>1500</v>
      </c>
      <c r="C43" s="95">
        <v>169008.9044271795</v>
      </c>
      <c r="D43" s="95">
        <v>271070.442888718</v>
      </c>
      <c r="E43" s="595" t="s">
        <v>319</v>
      </c>
      <c r="F43" s="596"/>
      <c r="G43" s="87"/>
      <c r="H43" s="471">
        <v>11</v>
      </c>
      <c r="I43" s="608">
        <v>3000</v>
      </c>
      <c r="J43" s="582">
        <v>73799.14682796384</v>
      </c>
      <c r="K43" s="137" t="s">
        <v>299</v>
      </c>
      <c r="L43" s="582">
        <v>140516.96208115006</v>
      </c>
      <c r="M43" s="609" t="s">
        <v>299</v>
      </c>
    </row>
    <row r="44" spans="1:13" ht="17.25" customHeight="1" thickBot="1">
      <c r="A44" s="470">
        <v>45</v>
      </c>
      <c r="B44" s="572">
        <v>1500</v>
      </c>
      <c r="C44" s="95">
        <v>177585.8179994872</v>
      </c>
      <c r="D44" s="95">
        <v>279647.35646102566</v>
      </c>
      <c r="E44" s="595" t="s">
        <v>319</v>
      </c>
      <c r="F44" s="596"/>
      <c r="G44" s="87"/>
      <c r="H44" s="610"/>
      <c r="I44" s="610"/>
      <c r="J44" s="611"/>
      <c r="K44" s="611"/>
      <c r="L44" s="611"/>
      <c r="M44" s="558"/>
    </row>
    <row r="45" spans="1:13" ht="15.75" customHeight="1">
      <c r="A45" s="7" t="s">
        <v>418</v>
      </c>
      <c r="B45" s="8"/>
      <c r="C45" s="577"/>
      <c r="D45" s="593"/>
      <c r="E45" s="11"/>
      <c r="F45" s="9"/>
      <c r="G45" s="87"/>
      <c r="H45" s="276" t="s">
        <v>629</v>
      </c>
      <c r="I45" s="277"/>
      <c r="J45" s="277"/>
      <c r="K45" s="277"/>
      <c r="L45" s="277"/>
      <c r="M45" s="278"/>
    </row>
    <row r="46" spans="1:13" ht="16.5" customHeight="1">
      <c r="A46" s="470">
        <v>22</v>
      </c>
      <c r="B46" s="572">
        <v>1500</v>
      </c>
      <c r="C46" s="95">
        <v>101434.48910512822</v>
      </c>
      <c r="D46" s="612">
        <v>194442.18141282053</v>
      </c>
      <c r="E46" s="94" t="s">
        <v>299</v>
      </c>
      <c r="F46" s="594" t="s">
        <v>299</v>
      </c>
      <c r="G46" s="87"/>
      <c r="H46" s="365" t="s">
        <v>265</v>
      </c>
      <c r="I46" s="366"/>
      <c r="J46" s="165" t="s">
        <v>216</v>
      </c>
      <c r="K46" s="166"/>
      <c r="L46" s="166"/>
      <c r="M46" s="167"/>
    </row>
    <row r="47" spans="1:13" ht="18" customHeight="1">
      <c r="A47" s="470">
        <v>22</v>
      </c>
      <c r="B47" s="572">
        <v>1000</v>
      </c>
      <c r="C47" s="95">
        <v>115482.59477333333</v>
      </c>
      <c r="D47" s="612">
        <v>208490.28708102566</v>
      </c>
      <c r="E47" s="94">
        <v>178615.01769230768</v>
      </c>
      <c r="F47" s="594">
        <v>308455.40230769233</v>
      </c>
      <c r="G47" s="87"/>
      <c r="H47" s="229" t="s">
        <v>264</v>
      </c>
      <c r="I47" s="231" t="s">
        <v>266</v>
      </c>
      <c r="J47" s="274" t="s">
        <v>604</v>
      </c>
      <c r="K47" s="275"/>
      <c r="L47" s="591" t="s">
        <v>613</v>
      </c>
      <c r="M47" s="592"/>
    </row>
    <row r="48" spans="1:13" ht="36" customHeight="1">
      <c r="A48" s="7" t="s">
        <v>419</v>
      </c>
      <c r="B48" s="8"/>
      <c r="C48" s="577"/>
      <c r="D48" s="564"/>
      <c r="E48" s="565"/>
      <c r="F48" s="9"/>
      <c r="G48" s="87"/>
      <c r="H48" s="230"/>
      <c r="I48" s="232"/>
      <c r="J48" s="36" t="s">
        <v>268</v>
      </c>
      <c r="K48" s="17" t="s">
        <v>269</v>
      </c>
      <c r="L48" s="17" t="s">
        <v>270</v>
      </c>
      <c r="M48" s="78" t="s">
        <v>269</v>
      </c>
    </row>
    <row r="49" spans="1:13" ht="16.5" customHeight="1">
      <c r="A49" s="470">
        <v>30</v>
      </c>
      <c r="B49" s="572">
        <v>1500</v>
      </c>
      <c r="C49" s="95">
        <v>128050.44822974362</v>
      </c>
      <c r="D49" s="95">
        <v>226819.67899897438</v>
      </c>
      <c r="E49" s="95">
        <v>170596.1907692308</v>
      </c>
      <c r="F49" s="598">
        <v>313811.5753846154</v>
      </c>
      <c r="G49" s="87"/>
      <c r="H49" s="470">
        <v>37</v>
      </c>
      <c r="I49" s="572">
        <v>3000</v>
      </c>
      <c r="J49" s="95">
        <v>122615.4049062743</v>
      </c>
      <c r="K49" s="613" t="s">
        <v>299</v>
      </c>
      <c r="L49" s="437" t="s">
        <v>299</v>
      </c>
      <c r="M49" s="441" t="s">
        <v>299</v>
      </c>
    </row>
    <row r="50" spans="1:13" ht="16.5" customHeight="1" thickBot="1">
      <c r="A50" s="470">
        <v>37</v>
      </c>
      <c r="B50" s="572">
        <v>1500</v>
      </c>
      <c r="C50" s="95">
        <v>147608.9044271795</v>
      </c>
      <c r="D50" s="95">
        <v>246378.1351964103</v>
      </c>
      <c r="E50" s="95" t="s">
        <v>299</v>
      </c>
      <c r="F50" s="598" t="s">
        <v>299</v>
      </c>
      <c r="G50" s="87"/>
      <c r="H50" s="471">
        <v>45</v>
      </c>
      <c r="I50" s="608">
        <v>3000</v>
      </c>
      <c r="J50" s="582">
        <v>140362.37140586658</v>
      </c>
      <c r="K50" s="614" t="s">
        <v>299</v>
      </c>
      <c r="L50" s="615" t="s">
        <v>299</v>
      </c>
      <c r="M50" s="616" t="s">
        <v>299</v>
      </c>
    </row>
    <row r="51" spans="1:13" ht="15.75" customHeight="1" thickBot="1">
      <c r="A51" s="470">
        <v>45</v>
      </c>
      <c r="B51" s="572">
        <v>1500</v>
      </c>
      <c r="C51" s="95">
        <v>156185.8179994872</v>
      </c>
      <c r="D51" s="95">
        <v>254955.04876871797</v>
      </c>
      <c r="E51" s="95" t="s">
        <v>299</v>
      </c>
      <c r="F51" s="598" t="s">
        <v>299</v>
      </c>
      <c r="G51" s="87"/>
      <c r="H51" s="87"/>
      <c r="I51" s="87"/>
      <c r="J51" s="87"/>
      <c r="K51" s="87"/>
      <c r="L51" s="87"/>
      <c r="M51" s="88"/>
    </row>
    <row r="52" spans="1:13" ht="18" customHeight="1">
      <c r="A52" s="81" t="s">
        <v>421</v>
      </c>
      <c r="B52" s="567"/>
      <c r="C52" s="586"/>
      <c r="D52" s="586"/>
      <c r="E52" s="603" t="s">
        <v>446</v>
      </c>
      <c r="F52" s="570"/>
      <c r="G52" s="87"/>
      <c r="H52" s="276" t="s">
        <v>630</v>
      </c>
      <c r="I52" s="277"/>
      <c r="J52" s="277"/>
      <c r="K52" s="277"/>
      <c r="L52" s="277"/>
      <c r="M52" s="278"/>
    </row>
    <row r="53" spans="1:13" ht="16.5" customHeight="1">
      <c r="A53" s="470">
        <v>37</v>
      </c>
      <c r="B53" s="572">
        <v>1500</v>
      </c>
      <c r="C53" s="95">
        <v>222508.9044271795</v>
      </c>
      <c r="D53" s="95">
        <v>315516.5967348718</v>
      </c>
      <c r="E53" s="595" t="s">
        <v>318</v>
      </c>
      <c r="F53" s="596"/>
      <c r="G53" s="87"/>
      <c r="H53" s="561" t="s">
        <v>265</v>
      </c>
      <c r="I53" s="273"/>
      <c r="J53" s="165" t="s">
        <v>216</v>
      </c>
      <c r="K53" s="166"/>
      <c r="L53" s="166"/>
      <c r="M53" s="167"/>
    </row>
    <row r="54" spans="1:13" ht="38.25" customHeight="1">
      <c r="A54" s="470">
        <v>45</v>
      </c>
      <c r="B54" s="572">
        <v>1500</v>
      </c>
      <c r="C54" s="95">
        <v>231085.8179994872</v>
      </c>
      <c r="D54" s="95">
        <v>324093.5103071795</v>
      </c>
      <c r="E54" s="595" t="s">
        <v>318</v>
      </c>
      <c r="F54" s="596"/>
      <c r="G54" s="87"/>
      <c r="H54" s="16" t="s">
        <v>264</v>
      </c>
      <c r="I54" s="17" t="s">
        <v>266</v>
      </c>
      <c r="J54" s="165" t="s">
        <v>268</v>
      </c>
      <c r="K54" s="617"/>
      <c r="L54" s="247" t="s">
        <v>269</v>
      </c>
      <c r="M54" s="618"/>
    </row>
    <row r="55" spans="1:13" ht="16.5" customHeight="1">
      <c r="A55" s="470">
        <v>55</v>
      </c>
      <c r="B55" s="572">
        <v>1500</v>
      </c>
      <c r="C55" s="95">
        <v>248683.39472102563</v>
      </c>
      <c r="D55" s="95">
        <v>341691.0870287179</v>
      </c>
      <c r="E55" s="595" t="s">
        <v>318</v>
      </c>
      <c r="F55" s="596"/>
      <c r="G55" s="87"/>
      <c r="H55" s="81" t="s">
        <v>404</v>
      </c>
      <c r="I55" s="13"/>
      <c r="J55" s="619"/>
      <c r="K55" s="619"/>
      <c r="L55" s="13"/>
      <c r="M55" s="15"/>
    </row>
    <row r="56" spans="1:13" ht="16.5" customHeight="1">
      <c r="A56" s="470">
        <v>75</v>
      </c>
      <c r="B56" s="572">
        <v>1500</v>
      </c>
      <c r="C56" s="95" t="s">
        <v>299</v>
      </c>
      <c r="D56" s="95" t="s">
        <v>299</v>
      </c>
      <c r="E56" s="595" t="s">
        <v>318</v>
      </c>
      <c r="F56" s="596"/>
      <c r="G56" s="87"/>
      <c r="H56" s="470">
        <v>1.1</v>
      </c>
      <c r="I56" s="572">
        <v>3000</v>
      </c>
      <c r="J56" s="620">
        <f>13098.75*1.07</f>
        <v>14015.6625</v>
      </c>
      <c r="K56" s="621"/>
      <c r="L56" s="622" t="s">
        <v>299</v>
      </c>
      <c r="M56" s="623"/>
    </row>
    <row r="57" spans="1:13" ht="16.5" customHeight="1">
      <c r="A57" s="624" t="s">
        <v>422</v>
      </c>
      <c r="B57" s="564"/>
      <c r="C57" s="577"/>
      <c r="D57" s="577"/>
      <c r="E57" s="565"/>
      <c r="F57" s="566"/>
      <c r="G57" s="87"/>
      <c r="H57" s="81" t="s">
        <v>405</v>
      </c>
      <c r="I57" s="13"/>
      <c r="J57" s="625"/>
      <c r="K57" s="625"/>
      <c r="L57" s="13"/>
      <c r="M57" s="15"/>
    </row>
    <row r="58" spans="1:13" ht="16.5" customHeight="1">
      <c r="A58" s="470">
        <v>22</v>
      </c>
      <c r="B58" s="469">
        <v>1000</v>
      </c>
      <c r="C58" s="95">
        <v>152521.05631179488</v>
      </c>
      <c r="D58" s="95">
        <v>308905.6716964102</v>
      </c>
      <c r="E58" s="95">
        <v>223061.17153846158</v>
      </c>
      <c r="F58" s="594">
        <v>443234.24846153846</v>
      </c>
      <c r="G58" s="87"/>
      <c r="H58" s="470">
        <v>4</v>
      </c>
      <c r="I58" s="572">
        <v>3000</v>
      </c>
      <c r="J58" s="620">
        <f>18959.85*1.07</f>
        <v>20287.0395</v>
      </c>
      <c r="K58" s="621"/>
      <c r="L58" s="622" t="s">
        <v>299</v>
      </c>
      <c r="M58" s="623"/>
    </row>
    <row r="59" spans="1:13" ht="16.5" customHeight="1">
      <c r="A59" s="470">
        <v>30</v>
      </c>
      <c r="B59" s="469">
        <v>1000</v>
      </c>
      <c r="C59" s="95">
        <v>162847.16698</v>
      </c>
      <c r="D59" s="95">
        <v>319231.78236461536</v>
      </c>
      <c r="E59" s="95" t="s">
        <v>299</v>
      </c>
      <c r="F59" s="626" t="s">
        <v>299</v>
      </c>
      <c r="G59" s="87"/>
      <c r="H59" s="81" t="s">
        <v>406</v>
      </c>
      <c r="I59" s="13"/>
      <c r="J59" s="625"/>
      <c r="K59" s="625"/>
      <c r="L59" s="13"/>
      <c r="M59" s="15"/>
    </row>
    <row r="60" spans="1:13" ht="16.5" customHeight="1">
      <c r="A60" s="470">
        <v>37</v>
      </c>
      <c r="B60" s="469">
        <v>1000</v>
      </c>
      <c r="C60" s="95">
        <v>185220.03166666668</v>
      </c>
      <c r="D60" s="95">
        <v>341604.6470512821</v>
      </c>
      <c r="E60" s="95" t="s">
        <v>299</v>
      </c>
      <c r="F60" s="626" t="s">
        <v>299</v>
      </c>
      <c r="G60" s="87"/>
      <c r="H60" s="470">
        <v>5.5</v>
      </c>
      <c r="I60" s="572">
        <v>3000</v>
      </c>
      <c r="J60" s="620">
        <f>21430.5*1.07</f>
        <v>22930.635000000002</v>
      </c>
      <c r="K60" s="621"/>
      <c r="L60" s="622" t="s">
        <v>299</v>
      </c>
      <c r="M60" s="623"/>
    </row>
    <row r="61" spans="1:13" ht="15" customHeight="1">
      <c r="A61" s="470">
        <v>75</v>
      </c>
      <c r="B61" s="469">
        <v>1500</v>
      </c>
      <c r="C61" s="95" t="s">
        <v>299</v>
      </c>
      <c r="D61" s="95" t="s">
        <v>299</v>
      </c>
      <c r="E61" s="95" t="s">
        <v>299</v>
      </c>
      <c r="F61" s="626" t="s">
        <v>299</v>
      </c>
      <c r="G61" s="87"/>
      <c r="H61" s="81" t="s">
        <v>407</v>
      </c>
      <c r="I61" s="13"/>
      <c r="J61" s="625"/>
      <c r="K61" s="625"/>
      <c r="L61" s="13"/>
      <c r="M61" s="15"/>
    </row>
    <row r="62" spans="1:13" ht="16.5" customHeight="1">
      <c r="A62" s="470">
        <v>90</v>
      </c>
      <c r="B62" s="469">
        <v>1500</v>
      </c>
      <c r="C62" s="95" t="s">
        <v>299</v>
      </c>
      <c r="D62" s="95" t="s">
        <v>299</v>
      </c>
      <c r="E62" s="95" t="s">
        <v>299</v>
      </c>
      <c r="F62" s="626" t="s">
        <v>299</v>
      </c>
      <c r="G62" s="87"/>
      <c r="H62" s="470">
        <v>7.5</v>
      </c>
      <c r="I62" s="572">
        <v>3000</v>
      </c>
      <c r="J62" s="627">
        <f>24743.25*1.07</f>
        <v>26475.2775</v>
      </c>
      <c r="K62" s="628"/>
      <c r="L62" s="622" t="s">
        <v>299</v>
      </c>
      <c r="M62" s="623"/>
    </row>
    <row r="63" spans="1:13" ht="16.5" customHeight="1">
      <c r="A63" s="470">
        <v>110</v>
      </c>
      <c r="B63" s="469">
        <v>1500</v>
      </c>
      <c r="C63" s="95" t="s">
        <v>299</v>
      </c>
      <c r="D63" s="95" t="s">
        <v>299</v>
      </c>
      <c r="E63" s="95" t="s">
        <v>299</v>
      </c>
      <c r="F63" s="594" t="s">
        <v>299</v>
      </c>
      <c r="G63" s="87"/>
      <c r="H63" s="470">
        <v>11</v>
      </c>
      <c r="I63" s="572">
        <v>3000</v>
      </c>
      <c r="J63" s="627">
        <f>28113.75*1.07</f>
        <v>30081.7125</v>
      </c>
      <c r="K63" s="628"/>
      <c r="L63" s="622" t="s">
        <v>299</v>
      </c>
      <c r="M63" s="623"/>
    </row>
    <row r="64" spans="1:13" ht="16.5" customHeight="1">
      <c r="A64" s="470">
        <v>132</v>
      </c>
      <c r="B64" s="469">
        <v>1500</v>
      </c>
      <c r="C64" s="95" t="s">
        <v>299</v>
      </c>
      <c r="D64" s="95" t="s">
        <v>299</v>
      </c>
      <c r="E64" s="594" t="s">
        <v>299</v>
      </c>
      <c r="F64" s="594" t="s">
        <v>299</v>
      </c>
      <c r="G64" s="87"/>
      <c r="H64" s="81" t="s">
        <v>408</v>
      </c>
      <c r="I64" s="13"/>
      <c r="J64" s="625"/>
      <c r="K64" s="625"/>
      <c r="L64" s="13"/>
      <c r="M64" s="15"/>
    </row>
    <row r="65" spans="1:13" ht="15" customHeight="1">
      <c r="A65" s="629" t="s">
        <v>423</v>
      </c>
      <c r="B65" s="630"/>
      <c r="C65" s="586"/>
      <c r="D65" s="586"/>
      <c r="E65" s="603" t="s">
        <v>445</v>
      </c>
      <c r="F65" s="631"/>
      <c r="G65" s="87"/>
      <c r="H65" s="470">
        <v>15</v>
      </c>
      <c r="I65" s="572">
        <v>3000</v>
      </c>
      <c r="J65" s="627">
        <f>40998.3*1.07</f>
        <v>43868.181000000004</v>
      </c>
      <c r="K65" s="628"/>
      <c r="L65" s="622" t="s">
        <v>299</v>
      </c>
      <c r="M65" s="623"/>
    </row>
    <row r="66" spans="1:13" ht="18.75" customHeight="1">
      <c r="A66" s="573">
        <v>22</v>
      </c>
      <c r="B66" s="574">
        <v>1500</v>
      </c>
      <c r="C66" s="95">
        <v>222426.7967974359</v>
      </c>
      <c r="D66" s="95">
        <v>426549.8737205128</v>
      </c>
      <c r="E66" s="595" t="s">
        <v>320</v>
      </c>
      <c r="F66" s="596"/>
      <c r="G66" s="87"/>
      <c r="H66" s="470">
        <v>18.5</v>
      </c>
      <c r="I66" s="572">
        <v>3000</v>
      </c>
      <c r="J66" s="627">
        <f>47780.25*1.07</f>
        <v>51124.8675</v>
      </c>
      <c r="K66" s="628"/>
      <c r="L66" s="622" t="s">
        <v>299</v>
      </c>
      <c r="M66" s="623"/>
    </row>
    <row r="67" spans="1:13" ht="18.75">
      <c r="A67" s="573">
        <v>30</v>
      </c>
      <c r="B67" s="574">
        <v>1500</v>
      </c>
      <c r="C67" s="95">
        <v>228465.83284512823</v>
      </c>
      <c r="D67" s="95">
        <v>432588.90976820514</v>
      </c>
      <c r="E67" s="595" t="s">
        <v>321</v>
      </c>
      <c r="F67" s="596"/>
      <c r="G67" s="87"/>
      <c r="H67" s="7" t="s">
        <v>409</v>
      </c>
      <c r="I67" s="8"/>
      <c r="J67" s="577"/>
      <c r="K67" s="577"/>
      <c r="L67" s="8"/>
      <c r="M67" s="9"/>
    </row>
    <row r="68" spans="1:13" ht="15.75" customHeight="1">
      <c r="A68" s="573">
        <v>37</v>
      </c>
      <c r="B68" s="574">
        <v>1500</v>
      </c>
      <c r="C68" s="95">
        <v>248024.28904256414</v>
      </c>
      <c r="D68" s="95">
        <v>452147.365965641</v>
      </c>
      <c r="E68" s="595" t="s">
        <v>322</v>
      </c>
      <c r="F68" s="596"/>
      <c r="G68" s="87"/>
      <c r="H68" s="470">
        <v>30</v>
      </c>
      <c r="I68" s="572">
        <v>3000</v>
      </c>
      <c r="J68" s="627">
        <f>69628.65*1.07</f>
        <v>74502.6555</v>
      </c>
      <c r="K68" s="628"/>
      <c r="L68" s="622" t="s">
        <v>299</v>
      </c>
      <c r="M68" s="623"/>
    </row>
    <row r="69" spans="1:13" ht="18.75">
      <c r="A69" s="573">
        <v>45</v>
      </c>
      <c r="B69" s="574">
        <v>1500</v>
      </c>
      <c r="C69" s="95">
        <v>256601.20261487179</v>
      </c>
      <c r="D69" s="95">
        <v>460724.2795379487</v>
      </c>
      <c r="E69" s="595" t="s">
        <v>323</v>
      </c>
      <c r="F69" s="596"/>
      <c r="G69" s="87"/>
      <c r="H69" s="470">
        <v>45</v>
      </c>
      <c r="I69" s="572">
        <v>3000</v>
      </c>
      <c r="J69" s="627">
        <f>95457.6*1.07</f>
        <v>102139.63200000001</v>
      </c>
      <c r="K69" s="628"/>
      <c r="L69" s="622" t="s">
        <v>299</v>
      </c>
      <c r="M69" s="623"/>
    </row>
    <row r="70" spans="1:13" ht="18.75">
      <c r="A70" s="573">
        <v>55</v>
      </c>
      <c r="B70" s="574">
        <v>1500</v>
      </c>
      <c r="C70" s="95">
        <v>274198.7793364102</v>
      </c>
      <c r="D70" s="95">
        <v>478321.85625948716</v>
      </c>
      <c r="E70" s="595" t="s">
        <v>324</v>
      </c>
      <c r="F70" s="596"/>
      <c r="G70" s="87"/>
      <c r="H70" s="7" t="s">
        <v>410</v>
      </c>
      <c r="I70" s="8"/>
      <c r="J70" s="577"/>
      <c r="K70" s="577"/>
      <c r="L70" s="8"/>
      <c r="M70" s="9"/>
    </row>
    <row r="71" spans="1:13" ht="19.5" thickBot="1">
      <c r="A71" s="580">
        <v>75</v>
      </c>
      <c r="B71" s="581">
        <v>1500</v>
      </c>
      <c r="C71" s="582" t="s">
        <v>299</v>
      </c>
      <c r="D71" s="582" t="s">
        <v>299</v>
      </c>
      <c r="E71" s="632" t="s">
        <v>325</v>
      </c>
      <c r="F71" s="633"/>
      <c r="G71" s="89"/>
      <c r="H71" s="471">
        <v>45</v>
      </c>
      <c r="I71" s="608">
        <v>3000</v>
      </c>
      <c r="J71" s="634">
        <f>106871.1*1.07</f>
        <v>114352.07700000002</v>
      </c>
      <c r="K71" s="635"/>
      <c r="L71" s="636" t="s">
        <v>299</v>
      </c>
      <c r="M71" s="637"/>
    </row>
  </sheetData>
  <sheetProtection/>
  <mergeCells count="79">
    <mergeCell ref="E20:F20"/>
    <mergeCell ref="L19:M19"/>
    <mergeCell ref="H8:M8"/>
    <mergeCell ref="H9:I9"/>
    <mergeCell ref="J9:M9"/>
    <mergeCell ref="H10:H11"/>
    <mergeCell ref="I10:I11"/>
    <mergeCell ref="J10:K10"/>
    <mergeCell ref="H17:M17"/>
    <mergeCell ref="H18:I18"/>
    <mergeCell ref="L13:M13"/>
    <mergeCell ref="B10:B11"/>
    <mergeCell ref="C10:D10"/>
    <mergeCell ref="L15:M15"/>
    <mergeCell ref="L14:M14"/>
    <mergeCell ref="J18:M18"/>
    <mergeCell ref="A6:M6"/>
    <mergeCell ref="A4:M4"/>
    <mergeCell ref="H40:I40"/>
    <mergeCell ref="J19:K19"/>
    <mergeCell ref="H39:M39"/>
    <mergeCell ref="H19:H20"/>
    <mergeCell ref="I19:I20"/>
    <mergeCell ref="A8:F8"/>
    <mergeCell ref="A9:B9"/>
    <mergeCell ref="A10:A11"/>
    <mergeCell ref="C9:F9"/>
    <mergeCell ref="E56:F56"/>
    <mergeCell ref="H52:M52"/>
    <mergeCell ref="H53:I53"/>
    <mergeCell ref="J46:M46"/>
    <mergeCell ref="H47:H48"/>
    <mergeCell ref="I47:I48"/>
    <mergeCell ref="E53:F53"/>
    <mergeCell ref="E44:F44"/>
    <mergeCell ref="E41:F41"/>
    <mergeCell ref="E27:F27"/>
    <mergeCell ref="E30:F30"/>
    <mergeCell ref="E71:F71"/>
    <mergeCell ref="J60:K60"/>
    <mergeCell ref="E70:F70"/>
    <mergeCell ref="E66:F66"/>
    <mergeCell ref="J63:K63"/>
    <mergeCell ref="J47:K47"/>
    <mergeCell ref="E55:F55"/>
    <mergeCell ref="E68:F68"/>
    <mergeCell ref="E69:F69"/>
    <mergeCell ref="E67:F67"/>
    <mergeCell ref="L54:M54"/>
    <mergeCell ref="J54:K54"/>
    <mergeCell ref="J53:M53"/>
    <mergeCell ref="L41:M41"/>
    <mergeCell ref="E42:F42"/>
    <mergeCell ref="E43:F43"/>
    <mergeCell ref="E54:F54"/>
    <mergeCell ref="H46:I46"/>
    <mergeCell ref="I41:I42"/>
    <mergeCell ref="H41:H42"/>
    <mergeCell ref="J41:K41"/>
    <mergeCell ref="H45:M45"/>
    <mergeCell ref="L47:M47"/>
    <mergeCell ref="J71:K71"/>
    <mergeCell ref="J66:K66"/>
    <mergeCell ref="J65:K65"/>
    <mergeCell ref="J68:K68"/>
    <mergeCell ref="J69:K69"/>
    <mergeCell ref="J56:K56"/>
    <mergeCell ref="J62:K62"/>
    <mergeCell ref="J58:K58"/>
    <mergeCell ref="A1:M3"/>
    <mergeCell ref="E40:F40"/>
    <mergeCell ref="E38:F38"/>
    <mergeCell ref="E29:F29"/>
    <mergeCell ref="E28:F28"/>
    <mergeCell ref="E21:F21"/>
    <mergeCell ref="E19:F19"/>
    <mergeCell ref="J40:M40"/>
    <mergeCell ref="E39:F39"/>
    <mergeCell ref="E26:F26"/>
  </mergeCells>
  <printOptions horizontalCentered="1"/>
  <pageMargins left="0" right="0" top="0" bottom="0" header="0" footer="0"/>
  <pageSetup fitToHeight="0" horizontalDpi="600" verticalDpi="600" orientation="portrait" paperSize="9" scale="5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7"/>
  <sheetViews>
    <sheetView zoomScale="91" zoomScaleNormal="91" zoomScalePageLayoutView="0" workbookViewId="0" topLeftCell="B1">
      <selection activeCell="J18" sqref="J18"/>
    </sheetView>
  </sheetViews>
  <sheetFormatPr defaultColWidth="9.75390625" defaultRowHeight="12.75"/>
  <cols>
    <col min="1" max="1" width="9.75390625" style="58" hidden="1" customWidth="1"/>
    <col min="2" max="2" width="14.25390625" style="58" customWidth="1"/>
    <col min="3" max="3" width="9.625" style="58" customWidth="1"/>
    <col min="4" max="4" width="14.25390625" style="58" customWidth="1"/>
    <col min="5" max="5" width="28.125" style="58" customWidth="1"/>
    <col min="6" max="6" width="15.25390625" style="58" customWidth="1"/>
    <col min="7" max="7" width="9.75390625" style="58" customWidth="1"/>
    <col min="8" max="8" width="13.75390625" style="58" customWidth="1"/>
    <col min="9" max="16384" width="9.75390625" style="58" customWidth="1"/>
  </cols>
  <sheetData>
    <row r="1" spans="2:8" ht="12.75" customHeight="1">
      <c r="B1" s="198" t="s">
        <v>805</v>
      </c>
      <c r="C1" s="199"/>
      <c r="D1" s="199"/>
      <c r="E1" s="199"/>
      <c r="F1" s="199"/>
      <c r="G1" s="199"/>
      <c r="H1" s="200"/>
    </row>
    <row r="2" spans="2:8" ht="18.75">
      <c r="B2" s="201"/>
      <c r="C2" s="202"/>
      <c r="D2" s="202"/>
      <c r="E2" s="202"/>
      <c r="F2" s="202"/>
      <c r="G2" s="202"/>
      <c r="H2" s="203"/>
    </row>
    <row r="3" spans="2:8" ht="29.25" customHeight="1" thickBot="1">
      <c r="B3" s="204"/>
      <c r="C3" s="205"/>
      <c r="D3" s="205"/>
      <c r="E3" s="205"/>
      <c r="F3" s="205"/>
      <c r="G3" s="205"/>
      <c r="H3" s="206"/>
    </row>
    <row r="4" spans="1:8" ht="16.5" customHeight="1" thickBot="1">
      <c r="A4" s="115"/>
      <c r="B4" s="223" t="s">
        <v>494</v>
      </c>
      <c r="C4" s="223"/>
      <c r="D4" s="223"/>
      <c r="E4" s="223"/>
      <c r="F4" s="223"/>
      <c r="G4" s="223"/>
      <c r="H4" s="224"/>
    </row>
    <row r="5" spans="1:8" ht="15.75" customHeight="1">
      <c r="A5" s="116"/>
      <c r="B5" s="218" t="s">
        <v>556</v>
      </c>
      <c r="C5" s="214" t="s">
        <v>563</v>
      </c>
      <c r="D5" s="220" t="s">
        <v>604</v>
      </c>
      <c r="E5" s="221"/>
      <c r="F5" s="220" t="s">
        <v>557</v>
      </c>
      <c r="G5" s="221"/>
      <c r="H5" s="222"/>
    </row>
    <row r="6" spans="1:8" ht="42.75" customHeight="1" thickBot="1">
      <c r="A6" s="117"/>
      <c r="B6" s="219"/>
      <c r="C6" s="215"/>
      <c r="D6" s="37" t="s">
        <v>559</v>
      </c>
      <c r="E6" s="38" t="s">
        <v>558</v>
      </c>
      <c r="F6" s="39" t="s">
        <v>560</v>
      </c>
      <c r="G6" s="216" t="s">
        <v>561</v>
      </c>
      <c r="H6" s="217"/>
    </row>
    <row r="7" spans="1:8" ht="18.75">
      <c r="A7" s="118"/>
      <c r="B7" s="119" t="s">
        <v>562</v>
      </c>
      <c r="C7" s="120"/>
      <c r="D7" s="120"/>
      <c r="E7" s="120"/>
      <c r="F7" s="120"/>
      <c r="G7" s="120"/>
      <c r="H7" s="121"/>
    </row>
    <row r="8" spans="1:8" ht="18.75">
      <c r="A8" s="122"/>
      <c r="B8" s="464">
        <v>0.55</v>
      </c>
      <c r="C8" s="465">
        <v>3000</v>
      </c>
      <c r="D8" s="95">
        <v>32478.791048418752</v>
      </c>
      <c r="E8" s="100" t="s">
        <v>299</v>
      </c>
      <c r="F8" s="95">
        <v>38646.72508071624</v>
      </c>
      <c r="G8" s="124" t="s">
        <v>299</v>
      </c>
      <c r="H8" s="92"/>
    </row>
    <row r="9" spans="1:8" ht="18.75">
      <c r="A9" s="122"/>
      <c r="B9" s="464">
        <v>0.75</v>
      </c>
      <c r="C9" s="465">
        <v>3000</v>
      </c>
      <c r="D9" s="95">
        <v>32478.791048418752</v>
      </c>
      <c r="E9" s="100" t="s">
        <v>299</v>
      </c>
      <c r="F9" s="95">
        <v>38646.72508071624</v>
      </c>
      <c r="G9" s="124" t="s">
        <v>299</v>
      </c>
      <c r="H9" s="92"/>
    </row>
    <row r="10" spans="1:8" ht="18.75">
      <c r="A10" s="125"/>
      <c r="B10" s="107" t="s">
        <v>564</v>
      </c>
      <c r="C10" s="108"/>
      <c r="D10" s="108"/>
      <c r="E10" s="108"/>
      <c r="F10" s="108"/>
      <c r="G10" s="108"/>
      <c r="H10" s="109"/>
    </row>
    <row r="11" spans="1:8" ht="18.75">
      <c r="A11" s="122"/>
      <c r="B11" s="464">
        <v>0.25</v>
      </c>
      <c r="C11" s="465">
        <v>1500</v>
      </c>
      <c r="D11" s="95">
        <v>39441.495362062495</v>
      </c>
      <c r="E11" s="100" t="s">
        <v>299</v>
      </c>
      <c r="F11" s="95">
        <v>47738.999012157496</v>
      </c>
      <c r="G11" s="124" t="s">
        <v>299</v>
      </c>
      <c r="H11" s="92"/>
    </row>
    <row r="12" spans="1:8" ht="18.75">
      <c r="A12" s="122"/>
      <c r="B12" s="464">
        <v>1.5</v>
      </c>
      <c r="C12" s="465">
        <v>3000</v>
      </c>
      <c r="D12" s="95">
        <v>48680.27581357499</v>
      </c>
      <c r="E12" s="100" t="s">
        <v>299</v>
      </c>
      <c r="F12" s="95">
        <v>55693.1599387525</v>
      </c>
      <c r="G12" s="124" t="s">
        <v>299</v>
      </c>
      <c r="H12" s="92"/>
    </row>
    <row r="13" spans="1:8" ht="18.75">
      <c r="A13" s="122"/>
      <c r="B13" s="464">
        <v>2.2</v>
      </c>
      <c r="C13" s="465">
        <v>3000</v>
      </c>
      <c r="D13" s="95">
        <v>48680.27581357499</v>
      </c>
      <c r="E13" s="100" t="s">
        <v>299</v>
      </c>
      <c r="F13" s="95">
        <v>55693.1599387525</v>
      </c>
      <c r="G13" s="124" t="s">
        <v>299</v>
      </c>
      <c r="H13" s="92"/>
    </row>
    <row r="14" spans="1:8" ht="18.75">
      <c r="A14" s="126" t="s">
        <v>565</v>
      </c>
      <c r="B14" s="108"/>
      <c r="C14" s="108"/>
      <c r="D14" s="108"/>
      <c r="E14" s="108"/>
      <c r="F14" s="108"/>
      <c r="G14" s="108"/>
      <c r="H14" s="109"/>
    </row>
    <row r="15" spans="1:8" ht="18.75">
      <c r="A15" s="122"/>
      <c r="B15" s="464">
        <v>1.1</v>
      </c>
      <c r="C15" s="465">
        <v>1500</v>
      </c>
      <c r="D15" s="95">
        <v>62591.37849405</v>
      </c>
      <c r="E15" s="100" t="s">
        <v>299</v>
      </c>
      <c r="F15" s="95">
        <v>100002.383138525</v>
      </c>
      <c r="G15" s="124" t="s">
        <v>299</v>
      </c>
      <c r="H15" s="92"/>
    </row>
    <row r="16" spans="1:8" ht="18.75">
      <c r="A16" s="122"/>
      <c r="B16" s="464">
        <v>5.5</v>
      </c>
      <c r="C16" s="465">
        <v>3000</v>
      </c>
      <c r="D16" s="95">
        <v>69509.734372575</v>
      </c>
      <c r="E16" s="100" t="s">
        <v>299</v>
      </c>
      <c r="F16" s="95">
        <v>125018.4157210025</v>
      </c>
      <c r="G16" s="124" t="s">
        <v>299</v>
      </c>
      <c r="H16" s="92"/>
    </row>
    <row r="17" spans="1:8" ht="18.75">
      <c r="A17" s="122"/>
      <c r="B17" s="464">
        <v>7.5</v>
      </c>
      <c r="C17" s="465">
        <v>3000</v>
      </c>
      <c r="D17" s="95">
        <v>69509.734372575</v>
      </c>
      <c r="E17" s="100" t="s">
        <v>299</v>
      </c>
      <c r="F17" s="95">
        <v>125018.4157210025</v>
      </c>
      <c r="G17" s="124" t="s">
        <v>299</v>
      </c>
      <c r="H17" s="92"/>
    </row>
    <row r="18" spans="1:8" ht="18.75">
      <c r="A18" s="122"/>
      <c r="B18" s="464">
        <v>11</v>
      </c>
      <c r="C18" s="465">
        <v>3000</v>
      </c>
      <c r="D18" s="95">
        <v>78794.29385388749</v>
      </c>
      <c r="E18" s="100" t="s">
        <v>299</v>
      </c>
      <c r="F18" s="95">
        <v>145664.512916</v>
      </c>
      <c r="G18" s="124" t="s">
        <v>299</v>
      </c>
      <c r="H18" s="92"/>
    </row>
    <row r="19" spans="1:8" ht="18.75">
      <c r="A19" s="122"/>
      <c r="B19" s="107" t="s">
        <v>566</v>
      </c>
      <c r="C19" s="110"/>
      <c r="D19" s="110"/>
      <c r="E19" s="110"/>
      <c r="F19" s="110"/>
      <c r="G19" s="110"/>
      <c r="H19" s="111"/>
    </row>
    <row r="20" spans="1:8" ht="18.75">
      <c r="A20" s="122"/>
      <c r="B20" s="464">
        <v>5.5</v>
      </c>
      <c r="C20" s="465">
        <v>3000</v>
      </c>
      <c r="D20" s="95">
        <v>99340.49466599998</v>
      </c>
      <c r="E20" s="100" t="s">
        <v>299</v>
      </c>
      <c r="F20" s="127" t="s">
        <v>367</v>
      </c>
      <c r="G20" s="128" t="s">
        <v>367</v>
      </c>
      <c r="H20" s="129"/>
    </row>
    <row r="21" spans="1:8" ht="18.75">
      <c r="A21" s="122"/>
      <c r="B21" s="464">
        <v>7.5</v>
      </c>
      <c r="C21" s="465">
        <v>3000</v>
      </c>
      <c r="D21" s="95">
        <v>99340.49466599998</v>
      </c>
      <c r="E21" s="100" t="s">
        <v>299</v>
      </c>
      <c r="F21" s="130" t="s">
        <v>367</v>
      </c>
      <c r="G21" s="128" t="s">
        <v>367</v>
      </c>
      <c r="H21" s="129"/>
    </row>
    <row r="22" spans="1:8" ht="18.75">
      <c r="A22" s="122"/>
      <c r="B22" s="464">
        <v>11</v>
      </c>
      <c r="C22" s="465">
        <v>3000</v>
      </c>
      <c r="D22" s="95">
        <v>115855.27966635002</v>
      </c>
      <c r="E22" s="100" t="s">
        <v>299</v>
      </c>
      <c r="F22" s="130" t="s">
        <v>367</v>
      </c>
      <c r="G22" s="128" t="s">
        <v>367</v>
      </c>
      <c r="H22" s="129"/>
    </row>
    <row r="23" spans="1:8" ht="18.75">
      <c r="A23" s="122"/>
      <c r="B23" s="464">
        <v>15</v>
      </c>
      <c r="C23" s="465">
        <v>3000</v>
      </c>
      <c r="D23" s="95">
        <v>115855.27966635002</v>
      </c>
      <c r="E23" s="100" t="s">
        <v>299</v>
      </c>
      <c r="F23" s="130" t="s">
        <v>367</v>
      </c>
      <c r="G23" s="128" t="s">
        <v>367</v>
      </c>
      <c r="H23" s="129"/>
    </row>
    <row r="24" spans="1:8" ht="18.75">
      <c r="A24" s="122"/>
      <c r="B24" s="107" t="s">
        <v>567</v>
      </c>
      <c r="C24" s="108"/>
      <c r="D24" s="108"/>
      <c r="E24" s="108"/>
      <c r="F24" s="108"/>
      <c r="G24" s="108"/>
      <c r="H24" s="109"/>
    </row>
    <row r="25" spans="1:8" ht="18.75">
      <c r="A25" s="122"/>
      <c r="B25" s="464">
        <v>3</v>
      </c>
      <c r="C25" s="465">
        <v>1500</v>
      </c>
      <c r="D25" s="95">
        <v>74167.750654725</v>
      </c>
      <c r="E25" s="100" t="s">
        <v>299</v>
      </c>
      <c r="F25" s="95">
        <v>187591.836845625</v>
      </c>
      <c r="G25" s="124" t="s">
        <v>299</v>
      </c>
      <c r="H25" s="92"/>
    </row>
    <row r="26" spans="1:8" ht="18.75">
      <c r="A26" s="122"/>
      <c r="B26" s="464">
        <v>18.5</v>
      </c>
      <c r="C26" s="465">
        <v>3000</v>
      </c>
      <c r="D26" s="95">
        <v>97331.939733525</v>
      </c>
      <c r="E26" s="100" t="s">
        <v>299</v>
      </c>
      <c r="F26" s="95">
        <v>239452.937747625</v>
      </c>
      <c r="G26" s="124" t="s">
        <v>299</v>
      </c>
      <c r="H26" s="92"/>
    </row>
    <row r="27" spans="1:8" ht="18.75">
      <c r="A27" s="122"/>
      <c r="B27" s="464">
        <v>22</v>
      </c>
      <c r="C27" s="465">
        <v>3000</v>
      </c>
      <c r="D27" s="95">
        <v>97331.939733525</v>
      </c>
      <c r="E27" s="100" t="s">
        <v>299</v>
      </c>
      <c r="F27" s="95">
        <v>239452.937747625</v>
      </c>
      <c r="G27" s="124" t="s">
        <v>299</v>
      </c>
      <c r="H27" s="92"/>
    </row>
    <row r="28" spans="1:8" ht="18.75">
      <c r="A28" s="122"/>
      <c r="B28" s="464">
        <v>30</v>
      </c>
      <c r="C28" s="465">
        <v>3000</v>
      </c>
      <c r="D28" s="95">
        <v>101944.176985875</v>
      </c>
      <c r="E28" s="100" t="s">
        <v>299</v>
      </c>
      <c r="F28" s="95">
        <v>320022.66772449994</v>
      </c>
      <c r="G28" s="124" t="s">
        <v>299</v>
      </c>
      <c r="H28" s="92"/>
    </row>
    <row r="29" spans="1:8" ht="18.75">
      <c r="A29" s="122"/>
      <c r="B29" s="107" t="s">
        <v>568</v>
      </c>
      <c r="C29" s="108"/>
      <c r="D29" s="108"/>
      <c r="E29" s="108"/>
      <c r="F29" s="108"/>
      <c r="G29" s="108"/>
      <c r="H29" s="109"/>
    </row>
    <row r="30" spans="1:8" ht="18.75">
      <c r="A30" s="122"/>
      <c r="B30" s="464">
        <v>5.5</v>
      </c>
      <c r="C30" s="465">
        <v>3000</v>
      </c>
      <c r="D30" s="95">
        <v>145969.29770666253</v>
      </c>
      <c r="E30" s="100" t="s">
        <v>299</v>
      </c>
      <c r="F30" s="130" t="s">
        <v>367</v>
      </c>
      <c r="G30" s="128" t="s">
        <v>367</v>
      </c>
      <c r="H30" s="129"/>
    </row>
    <row r="31" spans="1:8" ht="18.75">
      <c r="A31" s="122"/>
      <c r="B31" s="464">
        <v>7.5</v>
      </c>
      <c r="C31" s="465">
        <v>3000</v>
      </c>
      <c r="D31" s="95">
        <v>145969.29770666253</v>
      </c>
      <c r="E31" s="100" t="s">
        <v>299</v>
      </c>
      <c r="F31" s="130" t="s">
        <v>367</v>
      </c>
      <c r="G31" s="128" t="s">
        <v>367</v>
      </c>
      <c r="H31" s="129"/>
    </row>
    <row r="32" spans="1:8" ht="18.75">
      <c r="A32" s="122"/>
      <c r="B32" s="464">
        <v>11</v>
      </c>
      <c r="C32" s="465">
        <v>3000</v>
      </c>
      <c r="D32" s="95">
        <v>162216.56150161874</v>
      </c>
      <c r="E32" s="100" t="s">
        <v>299</v>
      </c>
      <c r="F32" s="130" t="s">
        <v>367</v>
      </c>
      <c r="G32" s="128" t="s">
        <v>367</v>
      </c>
      <c r="H32" s="129"/>
    </row>
    <row r="33" spans="1:8" ht="18.75">
      <c r="A33" s="122"/>
      <c r="B33" s="464">
        <v>15</v>
      </c>
      <c r="C33" s="465">
        <v>3000</v>
      </c>
      <c r="D33" s="95">
        <v>162216.56150161874</v>
      </c>
      <c r="E33" s="100" t="s">
        <v>299</v>
      </c>
      <c r="F33" s="130" t="s">
        <v>367</v>
      </c>
      <c r="G33" s="128" t="s">
        <v>367</v>
      </c>
      <c r="H33" s="129"/>
    </row>
    <row r="34" spans="1:8" ht="18.75">
      <c r="A34" s="122"/>
      <c r="B34" s="464">
        <v>18.5</v>
      </c>
      <c r="C34" s="465">
        <v>3000</v>
      </c>
      <c r="D34" s="95">
        <v>162216.56150161874</v>
      </c>
      <c r="E34" s="100" t="s">
        <v>299</v>
      </c>
      <c r="F34" s="130" t="s">
        <v>367</v>
      </c>
      <c r="G34" s="128" t="s">
        <v>367</v>
      </c>
      <c r="H34" s="129"/>
    </row>
    <row r="35" spans="1:8" ht="18.75">
      <c r="A35" s="122"/>
      <c r="B35" s="464">
        <v>22</v>
      </c>
      <c r="C35" s="465">
        <v>3000</v>
      </c>
      <c r="D35" s="95">
        <v>173791.50306761253</v>
      </c>
      <c r="E35" s="100" t="s">
        <v>299</v>
      </c>
      <c r="F35" s="130" t="s">
        <v>367</v>
      </c>
      <c r="G35" s="128" t="s">
        <v>367</v>
      </c>
      <c r="H35" s="129"/>
    </row>
    <row r="36" spans="1:8" ht="18.75">
      <c r="A36" s="122"/>
      <c r="B36" s="464">
        <v>30</v>
      </c>
      <c r="C36" s="465">
        <v>3000</v>
      </c>
      <c r="D36" s="95">
        <v>173791.50306761253</v>
      </c>
      <c r="E36" s="100" t="s">
        <v>299</v>
      </c>
      <c r="F36" s="130" t="s">
        <v>367</v>
      </c>
      <c r="G36" s="128" t="s">
        <v>367</v>
      </c>
      <c r="H36" s="129"/>
    </row>
    <row r="37" spans="1:8" ht="18.75">
      <c r="A37" s="122"/>
      <c r="B37" s="107" t="s">
        <v>569</v>
      </c>
      <c r="C37" s="108"/>
      <c r="D37" s="108"/>
      <c r="E37" s="108"/>
      <c r="F37" s="108"/>
      <c r="G37" s="108"/>
      <c r="H37" s="109"/>
    </row>
    <row r="38" spans="1:8" ht="18.75">
      <c r="A38" s="122"/>
      <c r="B38" s="464">
        <v>7.5</v>
      </c>
      <c r="C38" s="465">
        <v>1500</v>
      </c>
      <c r="D38" s="100" t="s">
        <v>299</v>
      </c>
      <c r="E38" s="100" t="s">
        <v>299</v>
      </c>
      <c r="F38" s="100" t="s">
        <v>299</v>
      </c>
      <c r="G38" s="207" t="s">
        <v>299</v>
      </c>
      <c r="H38" s="208"/>
    </row>
    <row r="39" spans="1:8" ht="18.75">
      <c r="A39" s="122"/>
      <c r="B39" s="464">
        <v>11</v>
      </c>
      <c r="C39" s="465">
        <v>1500</v>
      </c>
      <c r="D39" s="100" t="s">
        <v>299</v>
      </c>
      <c r="E39" s="100" t="s">
        <v>299</v>
      </c>
      <c r="F39" s="100" t="s">
        <v>299</v>
      </c>
      <c r="G39" s="207" t="s">
        <v>299</v>
      </c>
      <c r="H39" s="208"/>
    </row>
    <row r="40" spans="1:8" ht="18.75">
      <c r="A40" s="122"/>
      <c r="B40" s="464">
        <v>55</v>
      </c>
      <c r="C40" s="465">
        <v>3000</v>
      </c>
      <c r="D40" s="100" t="s">
        <v>299</v>
      </c>
      <c r="E40" s="100" t="s">
        <v>299</v>
      </c>
      <c r="F40" s="100" t="s">
        <v>299</v>
      </c>
      <c r="G40" s="207" t="s">
        <v>299</v>
      </c>
      <c r="H40" s="208"/>
    </row>
    <row r="41" spans="1:8" ht="18.75">
      <c r="A41" s="122"/>
      <c r="B41" s="464">
        <v>75</v>
      </c>
      <c r="C41" s="465">
        <v>3000</v>
      </c>
      <c r="D41" s="100" t="s">
        <v>299</v>
      </c>
      <c r="E41" s="100" t="s">
        <v>299</v>
      </c>
      <c r="F41" s="100" t="s">
        <v>299</v>
      </c>
      <c r="G41" s="207" t="s">
        <v>299</v>
      </c>
      <c r="H41" s="208"/>
    </row>
    <row r="42" spans="1:8" ht="18.75">
      <c r="A42" s="122"/>
      <c r="B42" s="211" t="s">
        <v>491</v>
      </c>
      <c r="C42" s="212"/>
      <c r="D42" s="212"/>
      <c r="E42" s="212"/>
      <c r="F42" s="212"/>
      <c r="G42" s="212"/>
      <c r="H42" s="213"/>
    </row>
    <row r="43" spans="1:8" ht="18.75">
      <c r="A43" s="122"/>
      <c r="B43" s="464">
        <v>15</v>
      </c>
      <c r="C43" s="465">
        <v>3000</v>
      </c>
      <c r="D43" s="100" t="s">
        <v>299</v>
      </c>
      <c r="E43" s="100" t="s">
        <v>299</v>
      </c>
      <c r="F43" s="130" t="s">
        <v>367</v>
      </c>
      <c r="G43" s="209" t="s">
        <v>367</v>
      </c>
      <c r="H43" s="210"/>
    </row>
    <row r="44" spans="1:8" ht="18.75">
      <c r="A44" s="122"/>
      <c r="B44" s="464">
        <v>18.5</v>
      </c>
      <c r="C44" s="465">
        <v>3000</v>
      </c>
      <c r="D44" s="100" t="s">
        <v>299</v>
      </c>
      <c r="E44" s="100" t="s">
        <v>299</v>
      </c>
      <c r="F44" s="130" t="s">
        <v>367</v>
      </c>
      <c r="G44" s="209" t="s">
        <v>367</v>
      </c>
      <c r="H44" s="210"/>
    </row>
    <row r="45" spans="1:8" ht="18.75">
      <c r="A45" s="131"/>
      <c r="B45" s="466">
        <v>22</v>
      </c>
      <c r="C45" s="466">
        <v>3000</v>
      </c>
      <c r="D45" s="100" t="s">
        <v>299</v>
      </c>
      <c r="E45" s="100" t="s">
        <v>299</v>
      </c>
      <c r="F45" s="130" t="s">
        <v>367</v>
      </c>
      <c r="G45" s="209" t="s">
        <v>367</v>
      </c>
      <c r="H45" s="210"/>
    </row>
    <row r="46" spans="1:8" ht="19.5" thickBot="1">
      <c r="A46" s="132"/>
      <c r="B46" s="466">
        <v>30</v>
      </c>
      <c r="C46" s="466">
        <v>3000</v>
      </c>
      <c r="D46" s="100" t="s">
        <v>299</v>
      </c>
      <c r="E46" s="100" t="s">
        <v>299</v>
      </c>
      <c r="F46" s="130" t="s">
        <v>367</v>
      </c>
      <c r="G46" s="209" t="s">
        <v>367</v>
      </c>
      <c r="H46" s="210"/>
    </row>
    <row r="47" spans="1:8" ht="18.75">
      <c r="A47" s="133"/>
      <c r="B47" s="466">
        <v>37</v>
      </c>
      <c r="C47" s="466">
        <v>3000</v>
      </c>
      <c r="D47" s="100" t="s">
        <v>299</v>
      </c>
      <c r="E47" s="100" t="s">
        <v>299</v>
      </c>
      <c r="F47" s="130" t="s">
        <v>367</v>
      </c>
      <c r="G47" s="209" t="s">
        <v>367</v>
      </c>
      <c r="H47" s="210"/>
    </row>
    <row r="48" spans="1:8" ht="18.75">
      <c r="A48" s="133"/>
      <c r="B48" s="466">
        <v>45</v>
      </c>
      <c r="C48" s="466">
        <v>3000</v>
      </c>
      <c r="D48" s="100" t="s">
        <v>299</v>
      </c>
      <c r="E48" s="100" t="s">
        <v>299</v>
      </c>
      <c r="F48" s="130" t="s">
        <v>367</v>
      </c>
      <c r="G48" s="209" t="s">
        <v>367</v>
      </c>
      <c r="H48" s="210"/>
    </row>
    <row r="49" spans="1:8" ht="18.75">
      <c r="A49" s="133"/>
      <c r="B49" s="211" t="s">
        <v>492</v>
      </c>
      <c r="C49" s="225"/>
      <c r="D49" s="225"/>
      <c r="E49" s="225"/>
      <c r="F49" s="225"/>
      <c r="G49" s="225"/>
      <c r="H49" s="226"/>
    </row>
    <row r="50" spans="1:8" ht="18.75">
      <c r="A50" s="133"/>
      <c r="B50" s="466">
        <v>22</v>
      </c>
      <c r="C50" s="466">
        <v>1500</v>
      </c>
      <c r="D50" s="100" t="s">
        <v>299</v>
      </c>
      <c r="E50" s="100" t="s">
        <v>299</v>
      </c>
      <c r="F50" s="100" t="s">
        <v>299</v>
      </c>
      <c r="G50" s="207" t="s">
        <v>299</v>
      </c>
      <c r="H50" s="208"/>
    </row>
    <row r="51" spans="1:8" ht="18.75">
      <c r="A51" s="133"/>
      <c r="B51" s="466">
        <v>30</v>
      </c>
      <c r="C51" s="466">
        <v>1500</v>
      </c>
      <c r="D51" s="100" t="s">
        <v>299</v>
      </c>
      <c r="E51" s="100" t="s">
        <v>299</v>
      </c>
      <c r="F51" s="100" t="s">
        <v>299</v>
      </c>
      <c r="G51" s="207" t="s">
        <v>299</v>
      </c>
      <c r="H51" s="208"/>
    </row>
    <row r="52" spans="1:8" ht="18.75">
      <c r="A52" s="133"/>
      <c r="B52" s="211" t="s">
        <v>493</v>
      </c>
      <c r="C52" s="212"/>
      <c r="D52" s="212"/>
      <c r="E52" s="212"/>
      <c r="F52" s="212"/>
      <c r="G52" s="212"/>
      <c r="H52" s="213"/>
    </row>
    <row r="53" spans="1:8" ht="18.75">
      <c r="A53" s="133"/>
      <c r="B53" s="466">
        <v>22</v>
      </c>
      <c r="C53" s="466">
        <v>1500</v>
      </c>
      <c r="D53" s="100" t="s">
        <v>299</v>
      </c>
      <c r="E53" s="100" t="s">
        <v>299</v>
      </c>
      <c r="F53" s="130" t="s">
        <v>367</v>
      </c>
      <c r="G53" s="209" t="s">
        <v>367</v>
      </c>
      <c r="H53" s="210"/>
    </row>
    <row r="54" spans="1:8" ht="18.75">
      <c r="A54" s="133"/>
      <c r="B54" s="466">
        <v>30</v>
      </c>
      <c r="C54" s="466">
        <v>1500</v>
      </c>
      <c r="D54" s="100" t="s">
        <v>299</v>
      </c>
      <c r="E54" s="100" t="s">
        <v>299</v>
      </c>
      <c r="F54" s="130" t="s">
        <v>367</v>
      </c>
      <c r="G54" s="209" t="s">
        <v>367</v>
      </c>
      <c r="H54" s="210"/>
    </row>
    <row r="55" spans="1:8" ht="18.75">
      <c r="A55" s="133"/>
      <c r="B55" s="466">
        <v>37</v>
      </c>
      <c r="C55" s="466">
        <v>1500</v>
      </c>
      <c r="D55" s="100" t="s">
        <v>299</v>
      </c>
      <c r="E55" s="100" t="s">
        <v>299</v>
      </c>
      <c r="F55" s="130" t="s">
        <v>367</v>
      </c>
      <c r="G55" s="209" t="s">
        <v>367</v>
      </c>
      <c r="H55" s="210"/>
    </row>
    <row r="56" spans="1:8" ht="18.75">
      <c r="A56" s="133"/>
      <c r="B56" s="466">
        <v>45</v>
      </c>
      <c r="C56" s="466">
        <v>1500</v>
      </c>
      <c r="D56" s="100" t="s">
        <v>299</v>
      </c>
      <c r="E56" s="100" t="s">
        <v>299</v>
      </c>
      <c r="F56" s="130" t="s">
        <v>367</v>
      </c>
      <c r="G56" s="209" t="s">
        <v>367</v>
      </c>
      <c r="H56" s="210"/>
    </row>
    <row r="57" spans="1:8" ht="19.5" thickBot="1">
      <c r="A57" s="136"/>
      <c r="B57" s="467">
        <v>55</v>
      </c>
      <c r="C57" s="467">
        <v>1500</v>
      </c>
      <c r="D57" s="137" t="s">
        <v>299</v>
      </c>
      <c r="E57" s="137" t="s">
        <v>299</v>
      </c>
      <c r="F57" s="138" t="s">
        <v>367</v>
      </c>
      <c r="G57" s="227" t="s">
        <v>367</v>
      </c>
      <c r="H57" s="228"/>
    </row>
  </sheetData>
  <sheetProtection/>
  <mergeCells count="27">
    <mergeCell ref="B4:H4"/>
    <mergeCell ref="G46:H46"/>
    <mergeCell ref="B49:H49"/>
    <mergeCell ref="G57:H57"/>
    <mergeCell ref="G53:H53"/>
    <mergeCell ref="G54:H54"/>
    <mergeCell ref="G55:H55"/>
    <mergeCell ref="G50:H50"/>
    <mergeCell ref="B52:H52"/>
    <mergeCell ref="G56:H56"/>
    <mergeCell ref="C5:C6"/>
    <mergeCell ref="G47:H47"/>
    <mergeCell ref="G6:H6"/>
    <mergeCell ref="B5:B6"/>
    <mergeCell ref="D5:E5"/>
    <mergeCell ref="F5:H5"/>
    <mergeCell ref="G38:H38"/>
    <mergeCell ref="B1:H3"/>
    <mergeCell ref="G51:H51"/>
    <mergeCell ref="G40:H40"/>
    <mergeCell ref="G44:H44"/>
    <mergeCell ref="G39:H39"/>
    <mergeCell ref="G43:H43"/>
    <mergeCell ref="B42:H42"/>
    <mergeCell ref="G41:H41"/>
    <mergeCell ref="G45:H45"/>
    <mergeCell ref="G48:H4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1"/>
  <sheetViews>
    <sheetView zoomScale="90" zoomScaleNormal="90" zoomScalePageLayoutView="0" workbookViewId="0" topLeftCell="A22">
      <selection activeCell="L90" sqref="L90"/>
    </sheetView>
  </sheetViews>
  <sheetFormatPr defaultColWidth="9.00390625" defaultRowHeight="15.75" customHeight="1"/>
  <cols>
    <col min="1" max="1" width="10.875" style="91" customWidth="1"/>
    <col min="2" max="2" width="7.375" style="91" customWidth="1"/>
    <col min="3" max="3" width="12.125" style="91" customWidth="1"/>
    <col min="4" max="4" width="26.75390625" style="91" customWidth="1"/>
    <col min="5" max="5" width="13.375" style="91" customWidth="1"/>
    <col min="6" max="6" width="14.00390625" style="91" customWidth="1"/>
    <col min="7" max="7" width="15.125" style="91" customWidth="1"/>
    <col min="8" max="8" width="16.625" style="91" customWidth="1"/>
    <col min="9" max="16384" width="9.125" style="91" customWidth="1"/>
  </cols>
  <sheetData>
    <row r="1" spans="1:8" ht="15.75" customHeight="1">
      <c r="A1" s="233" t="s">
        <v>805</v>
      </c>
      <c r="B1" s="234"/>
      <c r="C1" s="234"/>
      <c r="D1" s="234"/>
      <c r="E1" s="234"/>
      <c r="F1" s="234"/>
      <c r="G1" s="234"/>
      <c r="H1" s="235"/>
    </row>
    <row r="2" spans="1:8" ht="15.75" customHeight="1">
      <c r="A2" s="236"/>
      <c r="B2" s="237"/>
      <c r="C2" s="237"/>
      <c r="D2" s="237"/>
      <c r="E2" s="237"/>
      <c r="F2" s="237"/>
      <c r="G2" s="237"/>
      <c r="H2" s="238"/>
    </row>
    <row r="3" spans="1:8" ht="36.75" customHeight="1" thickBot="1">
      <c r="A3" s="239"/>
      <c r="B3" s="240"/>
      <c r="C3" s="240"/>
      <c r="D3" s="240"/>
      <c r="E3" s="240"/>
      <c r="F3" s="240"/>
      <c r="G3" s="240"/>
      <c r="H3" s="241"/>
    </row>
    <row r="4" spans="1:8" ht="15.75" customHeight="1" thickBot="1">
      <c r="A4" s="242" t="s">
        <v>637</v>
      </c>
      <c r="B4" s="223"/>
      <c r="C4" s="223"/>
      <c r="D4" s="223"/>
      <c r="E4" s="223"/>
      <c r="F4" s="223"/>
      <c r="G4" s="223"/>
      <c r="H4" s="224"/>
    </row>
    <row r="5" spans="1:8" ht="15.75" customHeight="1">
      <c r="A5" s="162" t="s">
        <v>265</v>
      </c>
      <c r="B5" s="163"/>
      <c r="C5" s="232" t="s">
        <v>216</v>
      </c>
      <c r="D5" s="232"/>
      <c r="E5" s="232"/>
      <c r="F5" s="232"/>
      <c r="G5" s="232"/>
      <c r="H5" s="243"/>
    </row>
    <row r="6" spans="1:8" ht="15.75" customHeight="1">
      <c r="A6" s="229" t="s">
        <v>264</v>
      </c>
      <c r="B6" s="231" t="s">
        <v>608</v>
      </c>
      <c r="C6" s="246" t="s">
        <v>661</v>
      </c>
      <c r="D6" s="246"/>
      <c r="E6" s="246" t="s">
        <v>607</v>
      </c>
      <c r="F6" s="388"/>
      <c r="G6" s="244" t="s">
        <v>634</v>
      </c>
      <c r="H6" s="245"/>
    </row>
    <row r="7" spans="1:8" ht="36.75" customHeight="1">
      <c r="A7" s="230"/>
      <c r="B7" s="232"/>
      <c r="C7" s="17" t="s">
        <v>662</v>
      </c>
      <c r="D7" s="17" t="s">
        <v>269</v>
      </c>
      <c r="E7" s="17" t="s">
        <v>560</v>
      </c>
      <c r="F7" s="17" t="s">
        <v>420</v>
      </c>
      <c r="G7" s="40" t="s">
        <v>633</v>
      </c>
      <c r="H7" s="41" t="s">
        <v>49</v>
      </c>
    </row>
    <row r="8" spans="1:8" ht="15.75" customHeight="1">
      <c r="A8" s="7" t="s">
        <v>374</v>
      </c>
      <c r="B8" s="8"/>
      <c r="C8" s="8"/>
      <c r="D8" s="8"/>
      <c r="E8" s="8"/>
      <c r="F8" s="8"/>
      <c r="G8" s="8"/>
      <c r="H8" s="9"/>
    </row>
    <row r="9" spans="1:8" ht="15.75" customHeight="1">
      <c r="A9" s="435">
        <v>0.18</v>
      </c>
      <c r="B9" s="436">
        <v>1000</v>
      </c>
      <c r="C9" s="437">
        <f>(10961.0454545455+10961.0454545455*7%)*1.07</f>
        <v>12549.300940909145</v>
      </c>
      <c r="D9" s="437">
        <f>(38967.1153846154+38967.1153846154*7%)*1.07</f>
        <v>44613.450403846175</v>
      </c>
      <c r="E9" s="438"/>
      <c r="F9" s="438"/>
      <c r="G9" s="101"/>
      <c r="H9" s="439"/>
    </row>
    <row r="10" spans="1:8" ht="15.75" customHeight="1">
      <c r="A10" s="435">
        <v>0.25</v>
      </c>
      <c r="B10" s="436">
        <v>1000</v>
      </c>
      <c r="C10" s="440">
        <f>(11229.2727272727+11229.2727272727*7%)*1.07</f>
        <v>12856.394345454517</v>
      </c>
      <c r="D10" s="440">
        <f>(39194.0769230769+39194.0769230769*7%)*1.07</f>
        <v>44873.298669230746</v>
      </c>
      <c r="E10" s="438"/>
      <c r="F10" s="438"/>
      <c r="G10" s="101"/>
      <c r="H10" s="439"/>
    </row>
    <row r="11" spans="1:8" ht="15.75" customHeight="1">
      <c r="A11" s="81" t="s">
        <v>50</v>
      </c>
      <c r="B11" s="13"/>
      <c r="C11" s="13"/>
      <c r="D11" s="13"/>
      <c r="E11" s="13"/>
      <c r="F11" s="13"/>
      <c r="G11" s="13"/>
      <c r="H11" s="15"/>
    </row>
    <row r="12" spans="1:8" ht="15.75" customHeight="1">
      <c r="A12" s="435">
        <v>0.18</v>
      </c>
      <c r="B12" s="436">
        <v>1000</v>
      </c>
      <c r="C12" s="440">
        <f>(11937.5454545455+11937.5454545455*7%)*1.07</f>
        <v>13667.295790909144</v>
      </c>
      <c r="D12" s="440">
        <v>42645.467307692306</v>
      </c>
      <c r="E12" s="440"/>
      <c r="F12" s="440"/>
      <c r="G12" s="437">
        <v>38283.64246078616</v>
      </c>
      <c r="H12" s="441">
        <v>41869.93215266309</v>
      </c>
    </row>
    <row r="13" spans="1:8" ht="15.75" customHeight="1">
      <c r="A13" s="435">
        <v>0.18</v>
      </c>
      <c r="B13" s="436">
        <v>1500</v>
      </c>
      <c r="C13" s="440">
        <f>(10372.5779818182+10372.5779818182*7%)*1.07</f>
        <v>11875.564531383658</v>
      </c>
      <c r="D13" s="440">
        <v>41228.569834307695</v>
      </c>
      <c r="E13" s="440"/>
      <c r="F13" s="440"/>
      <c r="G13" s="440">
        <v>37428.3123692735</v>
      </c>
      <c r="H13" s="442">
        <v>41014.602061150435</v>
      </c>
    </row>
    <row r="14" spans="1:8" ht="15.75" customHeight="1">
      <c r="A14" s="435">
        <v>0.25</v>
      </c>
      <c r="B14" s="436">
        <v>1500</v>
      </c>
      <c r="C14" s="440">
        <v>11865.35029718182</v>
      </c>
      <c r="D14" s="440">
        <v>41877.30909761538</v>
      </c>
      <c r="E14" s="440">
        <v>18882.04307692308</v>
      </c>
      <c r="F14" s="440">
        <v>44594.96615384616</v>
      </c>
      <c r="G14" s="440">
        <v>38283.64246078616</v>
      </c>
      <c r="H14" s="442">
        <v>41869.93215266309</v>
      </c>
    </row>
    <row r="15" spans="1:8" ht="15.75" customHeight="1">
      <c r="A15" s="435">
        <v>0.37</v>
      </c>
      <c r="B15" s="436">
        <v>1500</v>
      </c>
      <c r="C15" s="440">
        <v>12195.36031</v>
      </c>
      <c r="D15" s="440">
        <v>42156.54833923078</v>
      </c>
      <c r="E15" s="440">
        <v>18882.04307692308</v>
      </c>
      <c r="F15" s="440">
        <v>44594.96615384616</v>
      </c>
      <c r="G15" s="440">
        <v>37964.462678209115</v>
      </c>
      <c r="H15" s="442">
        <v>41550.75237008604</v>
      </c>
    </row>
    <row r="16" spans="1:8" ht="15.75" customHeight="1">
      <c r="A16" s="435">
        <v>0.55</v>
      </c>
      <c r="B16" s="436">
        <v>1500</v>
      </c>
      <c r="C16" s="440">
        <v>13329.626095545456</v>
      </c>
      <c r="D16" s="440">
        <v>43116.311696230776</v>
      </c>
      <c r="E16" s="440">
        <v>19312.43</v>
      </c>
      <c r="F16" s="440">
        <v>45025.353076923086</v>
      </c>
      <c r="G16" s="440">
        <v>38870.00082540803</v>
      </c>
      <c r="H16" s="442">
        <v>42456.290517284964</v>
      </c>
    </row>
    <row r="17" spans="1:8" ht="15.75" customHeight="1">
      <c r="A17" s="435">
        <v>1.5</v>
      </c>
      <c r="B17" s="436">
        <v>3000</v>
      </c>
      <c r="C17" s="440">
        <v>15468.901919545457</v>
      </c>
      <c r="D17" s="440">
        <v>44926.46816269231</v>
      </c>
      <c r="E17" s="440">
        <v>20674.457692307693</v>
      </c>
      <c r="F17" s="440">
        <v>46387.38076923077</v>
      </c>
      <c r="G17" s="440">
        <v>40670.31825073025</v>
      </c>
      <c r="H17" s="442">
        <v>44256.60794260719</v>
      </c>
    </row>
    <row r="18" spans="1:8" ht="15.75" customHeight="1">
      <c r="A18" s="435">
        <v>2.2</v>
      </c>
      <c r="B18" s="436">
        <v>3000</v>
      </c>
      <c r="C18" s="440">
        <v>16047.662867090909</v>
      </c>
      <c r="D18" s="440">
        <v>45416.188964461544</v>
      </c>
      <c r="E18" s="440">
        <v>20674.457692307693</v>
      </c>
      <c r="F18" s="440">
        <v>46387.38076923077</v>
      </c>
      <c r="G18" s="440">
        <v>41181.36453182271</v>
      </c>
      <c r="H18" s="442">
        <v>44767.65422369963</v>
      </c>
    </row>
    <row r="19" spans="1:8" ht="15.75" customHeight="1">
      <c r="A19" s="81" t="s">
        <v>375</v>
      </c>
      <c r="B19" s="13"/>
      <c r="C19" s="13"/>
      <c r="D19" s="13"/>
      <c r="E19" s="13"/>
      <c r="F19" s="13"/>
      <c r="G19" s="13"/>
      <c r="H19" s="15"/>
    </row>
    <row r="20" spans="1:8" ht="15.75" customHeight="1">
      <c r="A20" s="435">
        <v>0.18</v>
      </c>
      <c r="B20" s="436">
        <v>1000</v>
      </c>
      <c r="C20" s="440">
        <v>13818.028636363637</v>
      </c>
      <c r="D20" s="440">
        <v>45497.42884615385</v>
      </c>
      <c r="E20" s="440"/>
      <c r="F20" s="440"/>
      <c r="G20" s="440">
        <v>40076.78730672462</v>
      </c>
      <c r="H20" s="442">
        <v>41869.93215266309</v>
      </c>
    </row>
    <row r="21" spans="1:8" ht="15.75" customHeight="1">
      <c r="A21" s="435">
        <v>0.25</v>
      </c>
      <c r="B21" s="436">
        <v>1000</v>
      </c>
      <c r="C21" s="440">
        <v>14105.03181818182</v>
      </c>
      <c r="D21" s="440">
        <v>45740.277692307696</v>
      </c>
      <c r="E21" s="440"/>
      <c r="F21" s="440"/>
      <c r="G21" s="440">
        <v>39949.474022662995</v>
      </c>
      <c r="H21" s="442">
        <v>41742.61886860145</v>
      </c>
    </row>
    <row r="22" spans="1:8" ht="15.75" customHeight="1">
      <c r="A22" s="435">
        <v>0.37</v>
      </c>
      <c r="B22" s="436">
        <v>1000</v>
      </c>
      <c r="C22" s="440">
        <v>15279.553085363637</v>
      </c>
      <c r="D22" s="440">
        <v>46734.10337992308</v>
      </c>
      <c r="E22" s="440">
        <v>20036.737692307695</v>
      </c>
      <c r="F22" s="440">
        <v>49963.81461538462</v>
      </c>
      <c r="G22" s="440">
        <v>40817.356128097206</v>
      </c>
      <c r="H22" s="442">
        <v>42610.50097403567</v>
      </c>
    </row>
    <row r="23" spans="1:8" ht="15.75" customHeight="1">
      <c r="A23" s="435">
        <v>0.37</v>
      </c>
      <c r="B23" s="436">
        <v>1500</v>
      </c>
      <c r="C23" s="440">
        <v>13240.215310000001</v>
      </c>
      <c r="D23" s="440">
        <v>45008.50987769232</v>
      </c>
      <c r="E23" s="440">
        <v>19606.350769230776</v>
      </c>
      <c r="F23" s="440">
        <v>49533.4276923077</v>
      </c>
      <c r="G23" s="440">
        <v>39757.60752414757</v>
      </c>
      <c r="H23" s="442">
        <v>41550.75237008604</v>
      </c>
    </row>
    <row r="24" spans="1:8" ht="15.75" customHeight="1">
      <c r="A24" s="435">
        <v>0.55</v>
      </c>
      <c r="B24" s="436">
        <v>1500</v>
      </c>
      <c r="C24" s="440">
        <v>14374.481095545458</v>
      </c>
      <c r="D24" s="440">
        <v>45968.273234692315</v>
      </c>
      <c r="E24" s="440">
        <v>20036.737692307695</v>
      </c>
      <c r="F24" s="440">
        <v>49963.81461538462</v>
      </c>
      <c r="G24" s="440">
        <v>40663.1456713465</v>
      </c>
      <c r="H24" s="442">
        <v>42456.290517284964</v>
      </c>
    </row>
    <row r="25" spans="1:8" ht="15.75" customHeight="1">
      <c r="A25" s="435">
        <v>0.75</v>
      </c>
      <c r="B25" s="436">
        <v>1000</v>
      </c>
      <c r="C25" s="440">
        <v>16736.183296000003</v>
      </c>
      <c r="D25" s="440">
        <v>47966.63663507692</v>
      </c>
      <c r="E25" s="440">
        <v>21398.765384615384</v>
      </c>
      <c r="F25" s="440">
        <v>51325.842307692306</v>
      </c>
      <c r="G25" s="440">
        <v>42273.38974299923</v>
      </c>
      <c r="H25" s="442">
        <v>44066.53458893769</v>
      </c>
    </row>
    <row r="26" spans="1:8" ht="15.75" customHeight="1">
      <c r="A26" s="435">
        <v>0.75</v>
      </c>
      <c r="B26" s="436">
        <v>1500</v>
      </c>
      <c r="C26" s="440">
        <v>15043.12204309091</v>
      </c>
      <c r="D26" s="440">
        <v>46534.046344153845</v>
      </c>
      <c r="E26" s="440">
        <v>20036.737692307695</v>
      </c>
      <c r="F26" s="440">
        <v>49963.81461538462</v>
      </c>
      <c r="G26" s="440">
        <v>41021.77464053419</v>
      </c>
      <c r="H26" s="442">
        <v>42814.91948647265</v>
      </c>
    </row>
    <row r="27" spans="1:8" ht="15.75" customHeight="1">
      <c r="A27" s="435">
        <v>1.1</v>
      </c>
      <c r="B27" s="436">
        <v>1500</v>
      </c>
      <c r="C27" s="440">
        <v>16469.047815818187</v>
      </c>
      <c r="D27" s="440">
        <v>47740.598921076926</v>
      </c>
      <c r="E27" s="440">
        <v>21398.765384615384</v>
      </c>
      <c r="F27" s="440">
        <v>51325.842307692306</v>
      </c>
      <c r="G27" s="440">
        <v>42323.597798685514</v>
      </c>
      <c r="H27" s="442">
        <v>44116.74264462398</v>
      </c>
    </row>
    <row r="28" spans="1:8" ht="15.75" customHeight="1">
      <c r="A28" s="81" t="s">
        <v>51</v>
      </c>
      <c r="B28" s="13"/>
      <c r="C28" s="13"/>
      <c r="D28" s="13"/>
      <c r="E28" s="13"/>
      <c r="F28" s="13"/>
      <c r="G28" s="13"/>
      <c r="H28" s="15"/>
    </row>
    <row r="29" spans="1:8" ht="15.75" customHeight="1">
      <c r="A29" s="443">
        <v>0.25</v>
      </c>
      <c r="B29" s="444">
        <v>1000</v>
      </c>
      <c r="C29" s="440">
        <v>15149.886818181822</v>
      </c>
      <c r="D29" s="440">
        <v>46690.93153846154</v>
      </c>
      <c r="E29" s="440"/>
      <c r="F29" s="440"/>
      <c r="G29" s="440">
        <v>46225.480983447604</v>
      </c>
      <c r="H29" s="442">
        <v>48018.62582938607</v>
      </c>
    </row>
    <row r="30" spans="1:8" ht="15.75" customHeight="1">
      <c r="A30" s="443">
        <v>0.37</v>
      </c>
      <c r="B30" s="444">
        <v>1000</v>
      </c>
      <c r="C30" s="440">
        <v>16324.408085363639</v>
      </c>
      <c r="D30" s="440">
        <v>47684.75722607693</v>
      </c>
      <c r="E30" s="440">
        <v>21304.276153846153</v>
      </c>
      <c r="F30" s="440">
        <v>52433.04538461539</v>
      </c>
      <c r="G30" s="440">
        <v>47093.36308888182</v>
      </c>
      <c r="H30" s="442">
        <v>48886.50793482028</v>
      </c>
    </row>
    <row r="31" spans="1:8" ht="15.75" customHeight="1">
      <c r="A31" s="443">
        <v>0.55</v>
      </c>
      <c r="B31" s="444">
        <v>1500</v>
      </c>
      <c r="C31" s="440">
        <v>15419.336095545457</v>
      </c>
      <c r="D31" s="440">
        <v>46918.92708084616</v>
      </c>
      <c r="E31" s="440">
        <v>21304.276153846153</v>
      </c>
      <c r="F31" s="440">
        <v>52433.04538461539</v>
      </c>
      <c r="G31" s="440">
        <v>46939.15263213111</v>
      </c>
      <c r="H31" s="442">
        <v>48732.29747806959</v>
      </c>
    </row>
    <row r="32" spans="1:8" ht="15.75" customHeight="1">
      <c r="A32" s="443">
        <v>0.75</v>
      </c>
      <c r="B32" s="444">
        <v>1500</v>
      </c>
      <c r="C32" s="440">
        <v>16087.977043090912</v>
      </c>
      <c r="D32" s="440">
        <v>47484.700190307696</v>
      </c>
      <c r="E32" s="440">
        <v>21304.276153846153</v>
      </c>
      <c r="F32" s="440">
        <v>52433.04538461539</v>
      </c>
      <c r="G32" s="440">
        <v>47297.7816013188</v>
      </c>
      <c r="H32" s="442">
        <v>49090.92644725727</v>
      </c>
    </row>
    <row r="33" spans="1:8" ht="15.75" customHeight="1">
      <c r="A33" s="443">
        <v>1.1</v>
      </c>
      <c r="B33" s="444">
        <v>1500</v>
      </c>
      <c r="C33" s="440">
        <v>17513.902815818183</v>
      </c>
      <c r="D33" s="440">
        <v>48691.25276723077</v>
      </c>
      <c r="E33" s="440">
        <v>22666.30384615385</v>
      </c>
      <c r="F33" s="440">
        <v>53795.07307692309</v>
      </c>
      <c r="G33" s="440">
        <v>48599.60475947013</v>
      </c>
      <c r="H33" s="442">
        <v>50392.74960540859</v>
      </c>
    </row>
    <row r="34" spans="1:8" ht="15.75" customHeight="1">
      <c r="A34" s="443">
        <v>1.5</v>
      </c>
      <c r="B34" s="444">
        <v>1500</v>
      </c>
      <c r="C34" s="440">
        <v>18137.37286709091</v>
      </c>
      <c r="D34" s="440">
        <v>49218.80434907693</v>
      </c>
      <c r="E34" s="440">
        <v>22666.30384615385</v>
      </c>
      <c r="F34" s="440">
        <v>53795.07307692309</v>
      </c>
      <c r="G34" s="440">
        <v>49135.75506840573</v>
      </c>
      <c r="H34" s="442">
        <v>50928.8999143442</v>
      </c>
    </row>
    <row r="35" spans="1:8" ht="15.75" customHeight="1">
      <c r="A35" s="443">
        <v>5.5</v>
      </c>
      <c r="B35" s="444">
        <v>3000</v>
      </c>
      <c r="C35" s="440">
        <v>27372.442501090914</v>
      </c>
      <c r="D35" s="440">
        <v>57033.09403938462</v>
      </c>
      <c r="E35" s="440">
        <v>29225.815384615384</v>
      </c>
      <c r="F35" s="440">
        <v>60354.584615384614</v>
      </c>
      <c r="G35" s="440">
        <v>55316.72535235559</v>
      </c>
      <c r="H35" s="442">
        <v>57109.87019829406</v>
      </c>
    </row>
    <row r="36" spans="1:8" ht="15.75" customHeight="1">
      <c r="A36" s="443">
        <v>7.5</v>
      </c>
      <c r="B36" s="444">
        <v>3000</v>
      </c>
      <c r="C36" s="440">
        <v>30167.512356545452</v>
      </c>
      <c r="D36" s="440">
        <v>59398.153147846155</v>
      </c>
      <c r="E36" s="440">
        <v>32523.720000000005</v>
      </c>
      <c r="F36" s="440">
        <v>63652.489230769235</v>
      </c>
      <c r="G36" s="440">
        <v>58253.896610002805</v>
      </c>
      <c r="H36" s="442">
        <v>60047.04145594127</v>
      </c>
    </row>
    <row r="37" spans="1:8" ht="15.75" customHeight="1">
      <c r="A37" s="81" t="s">
        <v>376</v>
      </c>
      <c r="B37" s="13"/>
      <c r="C37" s="13"/>
      <c r="D37" s="13"/>
      <c r="E37" s="13"/>
      <c r="F37" s="13"/>
      <c r="G37" s="13"/>
      <c r="H37" s="15"/>
    </row>
    <row r="38" spans="1:8" ht="15.75" customHeight="1">
      <c r="A38" s="443">
        <v>0.37</v>
      </c>
      <c r="B38" s="444">
        <v>1000</v>
      </c>
      <c r="C38" s="440">
        <v>18414.11808536364</v>
      </c>
      <c r="D38" s="440">
        <v>60043.25722607693</v>
      </c>
      <c r="E38" s="440">
        <v>23296.12230769231</v>
      </c>
      <c r="F38" s="440">
        <v>64779.199230769234</v>
      </c>
      <c r="G38" s="440">
        <v>47093.36308888182</v>
      </c>
      <c r="H38" s="442">
        <v>50679.65278075874</v>
      </c>
    </row>
    <row r="39" spans="1:8" ht="15.75" customHeight="1">
      <c r="A39" s="443">
        <v>0.55</v>
      </c>
      <c r="B39" s="444">
        <v>1000</v>
      </c>
      <c r="C39" s="440">
        <v>18400.17626745455</v>
      </c>
      <c r="D39" s="440">
        <v>60031.46030323077</v>
      </c>
      <c r="E39" s="440">
        <v>23296.12230769231</v>
      </c>
      <c r="F39" s="440">
        <v>64779.199230769234</v>
      </c>
      <c r="G39" s="440">
        <v>47297.7816013188</v>
      </c>
      <c r="H39" s="442">
        <v>50884.07129319572</v>
      </c>
    </row>
    <row r="40" spans="1:8" ht="15.75" customHeight="1">
      <c r="A40" s="443">
        <v>0.75</v>
      </c>
      <c r="B40" s="444">
        <v>1000</v>
      </c>
      <c r="C40" s="440">
        <v>19870.748296</v>
      </c>
      <c r="D40" s="440">
        <v>61275.790481230775</v>
      </c>
      <c r="E40" s="440">
        <v>24658.15</v>
      </c>
      <c r="F40" s="440">
        <v>66141.22692307692</v>
      </c>
      <c r="G40" s="440">
        <v>48549.39670378385</v>
      </c>
      <c r="H40" s="442">
        <v>52135.68639566078</v>
      </c>
    </row>
    <row r="41" spans="1:8" ht="15.75" customHeight="1">
      <c r="A41" s="445">
        <v>1.1</v>
      </c>
      <c r="B41" s="444">
        <v>1000</v>
      </c>
      <c r="C41" s="440">
        <v>20941.638467909095</v>
      </c>
      <c r="D41" s="440">
        <v>62181.928319</v>
      </c>
      <c r="E41" s="440">
        <v>24658.15</v>
      </c>
      <c r="F41" s="440">
        <v>66141.22692307692</v>
      </c>
      <c r="G41" s="440">
        <v>49250.5163385458</v>
      </c>
      <c r="H41" s="442">
        <v>52836.80603042272</v>
      </c>
    </row>
    <row r="42" spans="1:8" ht="15.75" customHeight="1">
      <c r="A42" s="445">
        <v>1.1</v>
      </c>
      <c r="B42" s="444">
        <v>1500</v>
      </c>
      <c r="C42" s="440">
        <v>19603.612815818182</v>
      </c>
      <c r="D42" s="440">
        <v>61049.75276723078</v>
      </c>
      <c r="E42" s="440">
        <v>24658.15</v>
      </c>
      <c r="F42" s="440">
        <v>66141.22692307692</v>
      </c>
      <c r="G42" s="440">
        <v>48599.60475947013</v>
      </c>
      <c r="H42" s="442">
        <v>52185.894451347056</v>
      </c>
    </row>
    <row r="43" spans="1:8" ht="15.75" customHeight="1">
      <c r="A43" s="445">
        <v>1.5</v>
      </c>
      <c r="B43" s="444">
        <v>1500</v>
      </c>
      <c r="C43" s="440">
        <v>20227.08286709091</v>
      </c>
      <c r="D43" s="440">
        <v>61577.30434907693</v>
      </c>
      <c r="E43" s="440">
        <v>24658.15</v>
      </c>
      <c r="F43" s="440">
        <v>66141.22692307692</v>
      </c>
      <c r="G43" s="440">
        <v>49135.75506840573</v>
      </c>
      <c r="H43" s="442">
        <v>52722.04476028265</v>
      </c>
    </row>
    <row r="44" spans="1:8" ht="15.75" customHeight="1">
      <c r="A44" s="445">
        <v>2.2</v>
      </c>
      <c r="B44" s="444">
        <v>1500</v>
      </c>
      <c r="C44" s="440">
        <v>23895.141025000004</v>
      </c>
      <c r="D44" s="440">
        <v>64681.0458673077</v>
      </c>
      <c r="E44" s="440">
        <v>27757.281538461546</v>
      </c>
      <c r="F44" s="440">
        <v>69240.35846153846</v>
      </c>
      <c r="G44" s="440">
        <v>50885.86443804167</v>
      </c>
      <c r="H44" s="442">
        <v>54472.1541299186</v>
      </c>
    </row>
    <row r="45" spans="1:8" ht="15.75" customHeight="1">
      <c r="A45" s="445">
        <v>3</v>
      </c>
      <c r="B45" s="444">
        <v>1500</v>
      </c>
      <c r="C45" s="440">
        <v>26314.95139445455</v>
      </c>
      <c r="D45" s="440">
        <v>66728.57771838462</v>
      </c>
      <c r="E45" s="440">
        <v>31217.661538461543</v>
      </c>
      <c r="F45" s="440">
        <v>72700.73846153847</v>
      </c>
      <c r="G45" s="440">
        <v>53068.12171554878</v>
      </c>
      <c r="H45" s="442">
        <v>56654.411407425694</v>
      </c>
    </row>
    <row r="46" spans="1:8" ht="15.75" customHeight="1">
      <c r="A46" s="81" t="s">
        <v>52</v>
      </c>
      <c r="B46" s="13"/>
      <c r="C46" s="13"/>
      <c r="D46" s="13"/>
      <c r="E46" s="13"/>
      <c r="F46" s="13"/>
      <c r="G46" s="13"/>
      <c r="H46" s="15"/>
    </row>
    <row r="47" spans="1:8" ht="15.75" customHeight="1">
      <c r="A47" s="446">
        <v>0.55</v>
      </c>
      <c r="B47" s="447">
        <v>1000</v>
      </c>
      <c r="C47" s="440">
        <v>19445.031267454546</v>
      </c>
      <c r="D47" s="440">
        <v>61932.76799553847</v>
      </c>
      <c r="E47" s="440">
        <v>25106.891538461543</v>
      </c>
      <c r="F47" s="440">
        <v>74656.1223076923</v>
      </c>
      <c r="G47" s="440">
        <v>48194.35402428804</v>
      </c>
      <c r="H47" s="442">
        <v>50884.07129319572</v>
      </c>
    </row>
    <row r="48" spans="1:8" ht="15.75" customHeight="1">
      <c r="A48" s="446">
        <v>0.75</v>
      </c>
      <c r="B48" s="447">
        <v>1000</v>
      </c>
      <c r="C48" s="440">
        <v>20915.603296</v>
      </c>
      <c r="D48" s="440">
        <v>63177.09817353847</v>
      </c>
      <c r="E48" s="440">
        <v>26468.919230769232</v>
      </c>
      <c r="F48" s="440">
        <v>76018.15000000001</v>
      </c>
      <c r="G48" s="440">
        <v>49445.96912675309</v>
      </c>
      <c r="H48" s="442">
        <v>52135.68639566078</v>
      </c>
    </row>
    <row r="49" spans="1:8" ht="15.75" customHeight="1">
      <c r="A49" s="446">
        <v>1.1</v>
      </c>
      <c r="B49" s="447">
        <v>1000</v>
      </c>
      <c r="C49" s="440">
        <v>21986.49346790909</v>
      </c>
      <c r="D49" s="440">
        <v>64083.236011307694</v>
      </c>
      <c r="E49" s="440">
        <v>26468.919230769232</v>
      </c>
      <c r="F49" s="440">
        <v>76018.15000000001</v>
      </c>
      <c r="G49" s="440">
        <v>50147.08876151502</v>
      </c>
      <c r="H49" s="442">
        <v>52836.80603042272</v>
      </c>
    </row>
    <row r="50" spans="1:8" ht="15.75" customHeight="1">
      <c r="A50" s="446">
        <v>1.5</v>
      </c>
      <c r="B50" s="447">
        <v>1000</v>
      </c>
      <c r="C50" s="440">
        <v>24707.98585309091</v>
      </c>
      <c r="D50" s="440">
        <v>66386.0372603077</v>
      </c>
      <c r="E50" s="440">
        <v>29568.050769230776</v>
      </c>
      <c r="F50" s="440">
        <v>79117.28153846154</v>
      </c>
      <c r="G50" s="440">
        <v>52228.92992764959</v>
      </c>
      <c r="H50" s="442">
        <v>54918.64719655727</v>
      </c>
    </row>
    <row r="51" spans="1:8" ht="15.75" customHeight="1">
      <c r="A51" s="448">
        <v>1.5</v>
      </c>
      <c r="B51" s="447">
        <v>1500</v>
      </c>
      <c r="C51" s="440">
        <v>21271.93786709091</v>
      </c>
      <c r="D51" s="440">
        <v>63478.61204138462</v>
      </c>
      <c r="E51" s="440">
        <v>26468.919230769232</v>
      </c>
      <c r="F51" s="440">
        <v>76018.15000000001</v>
      </c>
      <c r="G51" s="440">
        <v>50032.32749137495</v>
      </c>
      <c r="H51" s="442">
        <v>52722.04476028265</v>
      </c>
    </row>
    <row r="52" spans="1:8" ht="15.75" customHeight="1">
      <c r="A52" s="445">
        <v>2.2</v>
      </c>
      <c r="B52" s="444">
        <v>1500</v>
      </c>
      <c r="C52" s="440">
        <v>24939.996025000004</v>
      </c>
      <c r="D52" s="440">
        <v>66582.35355961538</v>
      </c>
      <c r="E52" s="440">
        <v>29568.050769230776</v>
      </c>
      <c r="F52" s="440">
        <v>79117.28153846154</v>
      </c>
      <c r="G52" s="440">
        <v>51782.436861010894</v>
      </c>
      <c r="H52" s="442">
        <v>54472.1541299186</v>
      </c>
    </row>
    <row r="53" spans="1:8" ht="15.75" customHeight="1">
      <c r="A53" s="445">
        <v>3</v>
      </c>
      <c r="B53" s="444">
        <v>1500</v>
      </c>
      <c r="C53" s="440">
        <v>27359.806394454547</v>
      </c>
      <c r="D53" s="440">
        <v>68629.88541069232</v>
      </c>
      <c r="E53" s="440">
        <v>33028.43076923077</v>
      </c>
      <c r="F53" s="440">
        <v>82577.66153846154</v>
      </c>
      <c r="G53" s="440">
        <v>53964.694138518</v>
      </c>
      <c r="H53" s="442">
        <v>56654.411407425694</v>
      </c>
    </row>
    <row r="54" spans="1:8" ht="15.75" customHeight="1">
      <c r="A54" s="445">
        <v>4</v>
      </c>
      <c r="B54" s="444">
        <v>1500</v>
      </c>
      <c r="C54" s="440">
        <v>29172.92676390909</v>
      </c>
      <c r="D54" s="440">
        <v>70164.06418484617</v>
      </c>
      <c r="E54" s="440">
        <v>33028.43076923077</v>
      </c>
      <c r="F54" s="440">
        <v>82577.66153846154</v>
      </c>
      <c r="G54" s="440">
        <v>55101.547970842985</v>
      </c>
      <c r="H54" s="442">
        <v>57791.26523975069</v>
      </c>
    </row>
    <row r="55" spans="1:8" ht="15.75" customHeight="1">
      <c r="A55" s="445">
        <v>5.5</v>
      </c>
      <c r="B55" s="444">
        <v>1500</v>
      </c>
      <c r="C55" s="440">
        <v>34061.12294454546</v>
      </c>
      <c r="D55" s="440">
        <v>74300.23018384616</v>
      </c>
      <c r="E55" s="440">
        <v>36326.33538461539</v>
      </c>
      <c r="F55" s="440">
        <v>85875.56615384617</v>
      </c>
      <c r="G55" s="440">
        <v>59073.36380459668</v>
      </c>
      <c r="H55" s="442">
        <v>61763.08107350438</v>
      </c>
    </row>
    <row r="56" spans="1:8" ht="15.75" customHeight="1">
      <c r="A56" s="81" t="s">
        <v>377</v>
      </c>
      <c r="B56" s="13"/>
      <c r="C56" s="13"/>
      <c r="D56" s="13"/>
      <c r="E56" s="13"/>
      <c r="F56" s="13"/>
      <c r="G56" s="13"/>
      <c r="H56" s="15"/>
    </row>
    <row r="57" spans="1:8" ht="15.75" customHeight="1">
      <c r="A57" s="445">
        <v>1.1</v>
      </c>
      <c r="B57" s="444">
        <v>1000</v>
      </c>
      <c r="C57" s="440">
        <v>25121.058467909093</v>
      </c>
      <c r="D57" s="440">
        <v>91652.19754976923</v>
      </c>
      <c r="E57" s="440">
        <v>29728.30384615385</v>
      </c>
      <c r="F57" s="440">
        <v>100710.4576923077</v>
      </c>
      <c r="G57" s="440">
        <v>51940.23360745348</v>
      </c>
      <c r="H57" s="442">
        <v>52836.80603042272</v>
      </c>
    </row>
    <row r="58" spans="1:8" ht="15.75" customHeight="1">
      <c r="A58" s="445">
        <v>1.5</v>
      </c>
      <c r="B58" s="444">
        <v>1000</v>
      </c>
      <c r="C58" s="440">
        <v>27842.55085309091</v>
      </c>
      <c r="D58" s="440">
        <v>93954.99879876924</v>
      </c>
      <c r="E58" s="440">
        <v>32827.43538461539</v>
      </c>
      <c r="F58" s="440">
        <v>103809.58923076923</v>
      </c>
      <c r="G58" s="440">
        <v>54022.07477358803</v>
      </c>
      <c r="H58" s="442">
        <v>54918.64719655727</v>
      </c>
    </row>
    <row r="59" spans="1:8" ht="15.75" customHeight="1">
      <c r="A59" s="445">
        <v>2.2</v>
      </c>
      <c r="B59" s="444">
        <v>1000</v>
      </c>
      <c r="C59" s="440">
        <v>30510.662144454553</v>
      </c>
      <c r="D59" s="440">
        <v>96212.63142992309</v>
      </c>
      <c r="E59" s="440">
        <v>36287.81538461539</v>
      </c>
      <c r="F59" s="440">
        <v>107269.96923076923</v>
      </c>
      <c r="G59" s="440">
        <v>56371.09452176742</v>
      </c>
      <c r="H59" s="442">
        <v>57267.66694473665</v>
      </c>
    </row>
    <row r="60" spans="1:8" ht="15.75" customHeight="1">
      <c r="A60" s="445">
        <v>3</v>
      </c>
      <c r="B60" s="444">
        <v>1000</v>
      </c>
      <c r="C60" s="440">
        <v>35813.17230527274</v>
      </c>
      <c r="D60" s="440">
        <v>100699.37079676923</v>
      </c>
      <c r="E60" s="440">
        <v>39585.72</v>
      </c>
      <c r="F60" s="440">
        <v>110567.87384615383</v>
      </c>
      <c r="G60" s="440">
        <v>59665.10160375638</v>
      </c>
      <c r="H60" s="442">
        <v>60561.674026725595</v>
      </c>
    </row>
    <row r="61" spans="1:8" ht="15.75" customHeight="1">
      <c r="A61" s="445">
        <v>4</v>
      </c>
      <c r="B61" s="444">
        <v>1500</v>
      </c>
      <c r="C61" s="440">
        <v>31515.36477515152</v>
      </c>
      <c r="D61" s="440">
        <v>97062.7644251282</v>
      </c>
      <c r="E61" s="440">
        <v>36287.81538461539</v>
      </c>
      <c r="F61" s="440">
        <v>107269.96923076923</v>
      </c>
      <c r="G61" s="440">
        <v>56894.692816781455</v>
      </c>
      <c r="H61" s="442">
        <v>57791.26523975069</v>
      </c>
    </row>
    <row r="62" spans="1:8" ht="15.75" customHeight="1">
      <c r="A62" s="445">
        <v>5.5</v>
      </c>
      <c r="B62" s="444">
        <v>1500</v>
      </c>
      <c r="C62" s="440">
        <v>37195.68794454546</v>
      </c>
      <c r="D62" s="440">
        <v>101869.19172230769</v>
      </c>
      <c r="E62" s="440">
        <v>39585.72</v>
      </c>
      <c r="F62" s="440">
        <v>110567.87384615383</v>
      </c>
      <c r="G62" s="440">
        <v>60866.50865053514</v>
      </c>
      <c r="H62" s="442">
        <v>61763.08107350438</v>
      </c>
    </row>
    <row r="63" spans="1:8" ht="15.75" customHeight="1">
      <c r="A63" s="445">
        <v>7.5</v>
      </c>
      <c r="B63" s="444">
        <v>1500</v>
      </c>
      <c r="C63" s="440">
        <v>43657.54361118182</v>
      </c>
      <c r="D63" s="440">
        <v>107336.91574792309</v>
      </c>
      <c r="E63" s="440" t="s">
        <v>299</v>
      </c>
      <c r="F63" s="440" t="s">
        <v>299</v>
      </c>
      <c r="G63" s="440">
        <v>64569.35275739807</v>
      </c>
      <c r="H63" s="442">
        <v>65465.9251803673</v>
      </c>
    </row>
    <row r="64" spans="1:8" ht="15.75" customHeight="1">
      <c r="A64" s="445">
        <v>11</v>
      </c>
      <c r="B64" s="444">
        <v>1500</v>
      </c>
      <c r="C64" s="440">
        <v>47849.698381545466</v>
      </c>
      <c r="D64" s="440">
        <v>110884.12363053848</v>
      </c>
      <c r="E64" s="440" t="s">
        <v>299</v>
      </c>
      <c r="F64" s="440" t="s">
        <v>299</v>
      </c>
      <c r="G64" s="440">
        <v>69421.60271050755</v>
      </c>
      <c r="H64" s="442">
        <v>70318.17513347678</v>
      </c>
    </row>
    <row r="65" spans="1:8" ht="15.75" customHeight="1">
      <c r="A65" s="81" t="s">
        <v>53</v>
      </c>
      <c r="B65" s="13"/>
      <c r="C65" s="13"/>
      <c r="D65" s="13"/>
      <c r="E65" s="13"/>
      <c r="F65" s="13"/>
      <c r="G65" s="13"/>
      <c r="H65" s="15"/>
    </row>
    <row r="66" spans="1:8" ht="15.75" customHeight="1">
      <c r="A66" s="445">
        <v>1.5</v>
      </c>
      <c r="B66" s="444">
        <v>1000</v>
      </c>
      <c r="C66" s="440">
        <v>35156.535853090914</v>
      </c>
      <c r="D66" s="440">
        <v>97757.61418338462</v>
      </c>
      <c r="E66" s="440">
        <v>39889.43538461539</v>
      </c>
      <c r="F66" s="440">
        <v>110394.2046153846</v>
      </c>
      <c r="G66" s="440">
        <v>55815.219619526506</v>
      </c>
      <c r="H66" s="442">
        <v>59401.50931140342</v>
      </c>
    </row>
    <row r="67" spans="1:8" ht="15.75" customHeight="1">
      <c r="A67" s="445">
        <v>2.2</v>
      </c>
      <c r="B67" s="444">
        <v>1000</v>
      </c>
      <c r="C67" s="440">
        <v>37824.64714445455</v>
      </c>
      <c r="D67" s="440">
        <v>100015.24681453848</v>
      </c>
      <c r="E67" s="440">
        <v>43349.81538461539</v>
      </c>
      <c r="F67" s="440">
        <v>113854.58461538462</v>
      </c>
      <c r="G67" s="440">
        <v>58164.239367705886</v>
      </c>
      <c r="H67" s="442">
        <v>61750.529059582805</v>
      </c>
    </row>
    <row r="68" spans="1:8" ht="15.75" customHeight="1">
      <c r="A68" s="445">
        <v>3</v>
      </c>
      <c r="B68" s="444">
        <v>1000</v>
      </c>
      <c r="C68" s="440">
        <v>43127.15730527273</v>
      </c>
      <c r="D68" s="440">
        <v>104501.98618138462</v>
      </c>
      <c r="E68" s="440">
        <v>46647.72</v>
      </c>
      <c r="F68" s="440">
        <v>117152.48923076922</v>
      </c>
      <c r="G68" s="440">
        <v>61458.24644969484</v>
      </c>
      <c r="H68" s="442">
        <v>65044.536141571756</v>
      </c>
    </row>
    <row r="69" spans="1:8" ht="15.75" customHeight="1">
      <c r="A69" s="445">
        <v>4</v>
      </c>
      <c r="B69" s="444">
        <v>1000</v>
      </c>
      <c r="C69" s="440">
        <v>44151.05297018182</v>
      </c>
      <c r="D69" s="440">
        <v>105368.3594363077</v>
      </c>
      <c r="E69" s="440">
        <v>46647.72</v>
      </c>
      <c r="F69" s="440">
        <v>117152.48923076922</v>
      </c>
      <c r="G69" s="440">
        <v>62659.65349647361</v>
      </c>
      <c r="H69" s="442">
        <v>66245.94318835055</v>
      </c>
    </row>
    <row r="70" spans="1:8" ht="15.75" customHeight="1">
      <c r="A70" s="445">
        <v>5.5</v>
      </c>
      <c r="B70" s="444">
        <v>1000</v>
      </c>
      <c r="C70" s="440">
        <v>50972.01791245455</v>
      </c>
      <c r="D70" s="440">
        <v>111139.94515669231</v>
      </c>
      <c r="E70" s="440" t="s">
        <v>299</v>
      </c>
      <c r="F70" s="440" t="s">
        <v>299</v>
      </c>
      <c r="G70" s="440">
        <v>66541.81208793038</v>
      </c>
      <c r="H70" s="442">
        <v>70128.1017798073</v>
      </c>
    </row>
    <row r="71" spans="1:8" ht="15.75" customHeight="1">
      <c r="A71" s="445">
        <v>5.5</v>
      </c>
      <c r="B71" s="444">
        <v>1500</v>
      </c>
      <c r="C71" s="440">
        <v>44509.67294454546</v>
      </c>
      <c r="D71" s="440">
        <v>105671.80710692308</v>
      </c>
      <c r="E71" s="440">
        <v>46647.72</v>
      </c>
      <c r="F71" s="440">
        <v>117152.48923076922</v>
      </c>
      <c r="G71" s="440">
        <v>62659.65349647361</v>
      </c>
      <c r="H71" s="442">
        <v>66245.94318835055</v>
      </c>
    </row>
    <row r="72" spans="1:8" ht="15.75" customHeight="1">
      <c r="A72" s="445">
        <v>7.5</v>
      </c>
      <c r="B72" s="444">
        <v>1500</v>
      </c>
      <c r="C72" s="440">
        <v>50971.52861118182</v>
      </c>
      <c r="D72" s="440">
        <v>111139.53113253848</v>
      </c>
      <c r="E72" s="440" t="s">
        <v>299</v>
      </c>
      <c r="F72" s="440" t="s">
        <v>299</v>
      </c>
      <c r="G72" s="440">
        <v>66362.49760333654</v>
      </c>
      <c r="H72" s="442">
        <v>69948.78729521345</v>
      </c>
    </row>
    <row r="73" spans="1:8" ht="15.75" customHeight="1">
      <c r="A73" s="445">
        <v>11</v>
      </c>
      <c r="B73" s="444">
        <v>1500</v>
      </c>
      <c r="C73" s="440">
        <v>55163.68338154546</v>
      </c>
      <c r="D73" s="440">
        <v>114686.73901515387</v>
      </c>
      <c r="E73" s="440" t="s">
        <v>299</v>
      </c>
      <c r="F73" s="440" t="s">
        <v>299</v>
      </c>
      <c r="G73" s="440">
        <v>71214.74755644602</v>
      </c>
      <c r="H73" s="442">
        <v>74801.03724832293</v>
      </c>
    </row>
    <row r="74" spans="1:8" ht="15.75" customHeight="1">
      <c r="A74" s="445">
        <v>15</v>
      </c>
      <c r="B74" s="444">
        <v>1500</v>
      </c>
      <c r="C74" s="440">
        <v>72746.31613963637</v>
      </c>
      <c r="D74" s="440">
        <v>129564.35134892308</v>
      </c>
      <c r="E74" s="440" t="s">
        <v>299</v>
      </c>
      <c r="F74" s="440" t="s">
        <v>299</v>
      </c>
      <c r="G74" s="440">
        <v>81238.42724524201</v>
      </c>
      <c r="H74" s="442">
        <v>84824.71693711892</v>
      </c>
    </row>
    <row r="75" spans="1:8" ht="15.75" customHeight="1">
      <c r="A75" s="81" t="s">
        <v>378</v>
      </c>
      <c r="B75" s="13"/>
      <c r="C75" s="13"/>
      <c r="D75" s="13"/>
      <c r="E75" s="13"/>
      <c r="F75" s="13"/>
      <c r="G75" s="13"/>
      <c r="H75" s="15"/>
    </row>
    <row r="76" spans="1:8" ht="15.75" customHeight="1">
      <c r="A76" s="449" t="s">
        <v>226</v>
      </c>
      <c r="B76" s="450" t="s">
        <v>669</v>
      </c>
      <c r="C76" s="440">
        <v>45360.801818181826</v>
      </c>
      <c r="D76" s="440">
        <v>147336.65423076923</v>
      </c>
      <c r="E76" s="440" t="s">
        <v>299</v>
      </c>
      <c r="F76" s="440" t="s">
        <v>299</v>
      </c>
      <c r="G76" s="440">
        <v>69730.02362400896</v>
      </c>
      <c r="H76" s="442">
        <v>76902.60300776281</v>
      </c>
    </row>
    <row r="77" spans="1:8" ht="15.75" customHeight="1">
      <c r="A77" s="445">
        <v>3</v>
      </c>
      <c r="B77" s="444">
        <v>750</v>
      </c>
      <c r="C77" s="440">
        <v>47933.341867090916</v>
      </c>
      <c r="D77" s="440">
        <v>149513.4188875385</v>
      </c>
      <c r="E77" s="440" t="s">
        <v>299</v>
      </c>
      <c r="F77" s="440" t="s">
        <v>299</v>
      </c>
      <c r="G77" s="440">
        <v>71006.74275431715</v>
      </c>
      <c r="H77" s="442">
        <v>78179.322138071</v>
      </c>
    </row>
    <row r="78" spans="1:8" ht="15.75" customHeight="1">
      <c r="A78" s="445">
        <v>4</v>
      </c>
      <c r="B78" s="444">
        <v>1000</v>
      </c>
      <c r="C78" s="440">
        <v>45195.90797018183</v>
      </c>
      <c r="D78" s="440">
        <v>147197.12866707693</v>
      </c>
      <c r="E78" s="440">
        <v>48277.412307692306</v>
      </c>
      <c r="F78" s="440">
        <v>163244.79692307694</v>
      </c>
      <c r="G78" s="440">
        <v>69832.23288022746</v>
      </c>
      <c r="H78" s="442">
        <v>77004.81226398132</v>
      </c>
    </row>
    <row r="79" spans="1:8" ht="15.75" customHeight="1">
      <c r="A79" s="445">
        <v>5.5</v>
      </c>
      <c r="B79" s="444">
        <v>1000</v>
      </c>
      <c r="C79" s="440">
        <v>52016.87291245455</v>
      </c>
      <c r="D79" s="440">
        <v>152968.71438746157</v>
      </c>
      <c r="E79" s="440" t="s">
        <v>299</v>
      </c>
      <c r="F79" s="440" t="s">
        <v>299</v>
      </c>
      <c r="G79" s="440">
        <v>73714.39147168424</v>
      </c>
      <c r="H79" s="442">
        <v>80886.97085543806</v>
      </c>
    </row>
    <row r="80" spans="1:8" ht="15.75" customHeight="1">
      <c r="A80" s="445">
        <v>7.5</v>
      </c>
      <c r="B80" s="444">
        <v>1000</v>
      </c>
      <c r="C80" s="440">
        <v>56070.32561581819</v>
      </c>
      <c r="D80" s="440">
        <v>156398.55898261536</v>
      </c>
      <c r="E80" s="440" t="s">
        <v>299</v>
      </c>
      <c r="F80" s="440" t="s">
        <v>299</v>
      </c>
      <c r="G80" s="440">
        <v>78564.84827994775</v>
      </c>
      <c r="H80" s="442">
        <v>85737.42766370162</v>
      </c>
    </row>
    <row r="81" spans="1:8" ht="15.75" customHeight="1">
      <c r="A81" s="445">
        <v>11</v>
      </c>
      <c r="B81" s="444">
        <v>1000</v>
      </c>
      <c r="C81" s="440">
        <v>72909.44493509091</v>
      </c>
      <c r="D81" s="440">
        <v>170647.0445604616</v>
      </c>
      <c r="E81" s="440" t="s">
        <v>299</v>
      </c>
      <c r="F81" s="440" t="s">
        <v>299</v>
      </c>
      <c r="G81" s="440">
        <v>88333.9014006205</v>
      </c>
      <c r="H81" s="442">
        <v>95506.48078437435</v>
      </c>
    </row>
    <row r="82" spans="1:8" ht="15.75" customHeight="1">
      <c r="A82" s="445">
        <v>15</v>
      </c>
      <c r="B82" s="444">
        <v>1500</v>
      </c>
      <c r="C82" s="440">
        <v>73791.17113963638</v>
      </c>
      <c r="D82" s="440">
        <v>171393.1205796923</v>
      </c>
      <c r="E82" s="440" t="s">
        <v>299</v>
      </c>
      <c r="F82" s="440" t="s">
        <v>299</v>
      </c>
      <c r="G82" s="440">
        <v>88411.00662899585</v>
      </c>
      <c r="H82" s="442">
        <v>95583.58601274971</v>
      </c>
    </row>
    <row r="83" spans="1:8" ht="15.75" customHeight="1">
      <c r="A83" s="445">
        <v>18.5</v>
      </c>
      <c r="B83" s="444">
        <v>1500</v>
      </c>
      <c r="C83" s="440">
        <v>78123.15494963637</v>
      </c>
      <c r="D83" s="440">
        <v>175058.64534200003</v>
      </c>
      <c r="E83" s="440" t="s">
        <v>299</v>
      </c>
      <c r="F83" s="440" t="s">
        <v>299</v>
      </c>
      <c r="G83" s="440">
        <v>92675.10507263751</v>
      </c>
      <c r="H83" s="442">
        <v>99847.68445639136</v>
      </c>
    </row>
    <row r="84" spans="1:8" ht="15.75" customHeight="1">
      <c r="A84" s="445">
        <v>22</v>
      </c>
      <c r="B84" s="444">
        <v>1500</v>
      </c>
      <c r="C84" s="440">
        <v>93727.64466227272</v>
      </c>
      <c r="D84" s="440">
        <v>188262.44432961536</v>
      </c>
      <c r="E84" s="440" t="s">
        <v>299</v>
      </c>
      <c r="F84" s="440" t="s">
        <v>299</v>
      </c>
      <c r="G84" s="440">
        <v>99263.11923661543</v>
      </c>
      <c r="H84" s="442">
        <v>106435.69862036926</v>
      </c>
    </row>
    <row r="85" spans="1:8" ht="15.75" customHeight="1">
      <c r="A85" s="445">
        <v>30</v>
      </c>
      <c r="B85" s="444">
        <v>1500</v>
      </c>
      <c r="C85" s="440">
        <v>101221.53939418185</v>
      </c>
      <c r="D85" s="440">
        <v>194603.43217969232</v>
      </c>
      <c r="E85" s="440" t="s">
        <v>299</v>
      </c>
      <c r="F85" s="440" t="s">
        <v>299</v>
      </c>
      <c r="G85" s="440">
        <v>108750.64861647584</v>
      </c>
      <c r="H85" s="442">
        <v>115923.22800022965</v>
      </c>
    </row>
    <row r="86" spans="1:8" ht="15.75" customHeight="1">
      <c r="A86" s="81" t="s">
        <v>54</v>
      </c>
      <c r="B86" s="13"/>
      <c r="C86" s="13"/>
      <c r="D86" s="13"/>
      <c r="E86" s="13"/>
      <c r="F86" s="13"/>
      <c r="G86" s="13"/>
      <c r="H86" s="15"/>
    </row>
    <row r="87" spans="1:8" ht="15.75" customHeight="1">
      <c r="A87" s="445">
        <v>3</v>
      </c>
      <c r="B87" s="444">
        <v>750</v>
      </c>
      <c r="C87" s="440">
        <v>70920.15186709093</v>
      </c>
      <c r="D87" s="440">
        <v>225565.7265798462</v>
      </c>
      <c r="E87" s="440" t="s">
        <v>299</v>
      </c>
      <c r="F87" s="440" t="s">
        <v>299</v>
      </c>
      <c r="G87" s="440">
        <v>92524.48090557866</v>
      </c>
      <c r="H87" s="442">
        <v>99697.06028933256</v>
      </c>
    </row>
    <row r="88" spans="1:8" ht="15.75" customHeight="1">
      <c r="A88" s="445">
        <v>4</v>
      </c>
      <c r="B88" s="444">
        <v>750</v>
      </c>
      <c r="C88" s="440">
        <v>75529.60708490909</v>
      </c>
      <c r="D88" s="440">
        <v>229466.03484107694</v>
      </c>
      <c r="E88" s="440" t="s">
        <v>299</v>
      </c>
      <c r="F88" s="440" t="s">
        <v>299</v>
      </c>
      <c r="G88" s="440">
        <v>98870.42051535491</v>
      </c>
      <c r="H88" s="442">
        <v>106042.99989910875</v>
      </c>
    </row>
    <row r="89" spans="1:8" ht="15.75" customHeight="1">
      <c r="A89" s="445">
        <v>5.5</v>
      </c>
      <c r="B89" s="444">
        <v>750</v>
      </c>
      <c r="C89" s="440">
        <v>78687.80092409092</v>
      </c>
      <c r="D89" s="440">
        <v>232138.35270500003</v>
      </c>
      <c r="E89" s="440" t="s">
        <v>299</v>
      </c>
      <c r="F89" s="440" t="s">
        <v>299</v>
      </c>
      <c r="G89" s="440">
        <v>100261.90091580315</v>
      </c>
      <c r="H89" s="442">
        <v>107434.480299557</v>
      </c>
    </row>
    <row r="90" spans="1:8" ht="15.75" customHeight="1">
      <c r="A90" s="445">
        <v>7.5</v>
      </c>
      <c r="B90" s="444">
        <v>750</v>
      </c>
      <c r="C90" s="440">
        <v>93624.83167927273</v>
      </c>
      <c r="D90" s="440">
        <v>244777.37872861538</v>
      </c>
      <c r="E90" s="440" t="s">
        <v>299</v>
      </c>
      <c r="F90" s="440" t="s">
        <v>299</v>
      </c>
      <c r="G90" s="440">
        <v>112085.89802992137</v>
      </c>
      <c r="H90" s="442">
        <v>119258.47741367522</v>
      </c>
    </row>
    <row r="91" spans="1:8" ht="15.75" customHeight="1">
      <c r="A91" s="445">
        <v>5.5</v>
      </c>
      <c r="B91" s="444">
        <v>1000</v>
      </c>
      <c r="C91" s="440">
        <v>75003.68291245456</v>
      </c>
      <c r="D91" s="440">
        <v>229021.0220797692</v>
      </c>
      <c r="E91" s="440" t="s">
        <v>299</v>
      </c>
      <c r="F91" s="440" t="s">
        <v>299</v>
      </c>
      <c r="G91" s="440">
        <v>95232.12962294577</v>
      </c>
      <c r="H91" s="442">
        <v>102404.70900669962</v>
      </c>
    </row>
    <row r="92" spans="1:8" ht="15.75" customHeight="1">
      <c r="A92" s="449" t="s">
        <v>229</v>
      </c>
      <c r="B92" s="450" t="s">
        <v>230</v>
      </c>
      <c r="C92" s="440">
        <v>79057.13561581817</v>
      </c>
      <c r="D92" s="440">
        <v>232450.8666749231</v>
      </c>
      <c r="E92" s="440" t="s">
        <v>299</v>
      </c>
      <c r="F92" s="440" t="s">
        <v>299</v>
      </c>
      <c r="G92" s="440">
        <v>100082.5864312093</v>
      </c>
      <c r="H92" s="442">
        <v>107255.16581496317</v>
      </c>
    </row>
    <row r="93" spans="1:8" ht="15.75" customHeight="1">
      <c r="A93" s="449" t="s">
        <v>55</v>
      </c>
      <c r="B93" s="450" t="s">
        <v>230</v>
      </c>
      <c r="C93" s="440">
        <v>95896.25493509091</v>
      </c>
      <c r="D93" s="440">
        <v>246699.35225276928</v>
      </c>
      <c r="E93" s="440" t="s">
        <v>299</v>
      </c>
      <c r="F93" s="440" t="s">
        <v>299</v>
      </c>
      <c r="G93" s="440">
        <v>109851.63955188206</v>
      </c>
      <c r="H93" s="442">
        <v>117024.2189356359</v>
      </c>
    </row>
    <row r="94" spans="1:8" ht="15.75" customHeight="1">
      <c r="A94" s="449" t="s">
        <v>136</v>
      </c>
      <c r="B94" s="450" t="s">
        <v>230</v>
      </c>
      <c r="C94" s="440">
        <v>103293.94987736364</v>
      </c>
      <c r="D94" s="440">
        <v>252958.94028084617</v>
      </c>
      <c r="E94" s="440" t="s">
        <v>299</v>
      </c>
      <c r="F94" s="440" t="s">
        <v>299</v>
      </c>
      <c r="G94" s="440">
        <v>115125.27854378708</v>
      </c>
      <c r="H94" s="442">
        <v>122297.8579275409</v>
      </c>
    </row>
    <row r="95" spans="1:8" ht="15.75" customHeight="1">
      <c r="A95" s="81" t="s">
        <v>379</v>
      </c>
      <c r="B95" s="13"/>
      <c r="C95" s="13"/>
      <c r="D95" s="13"/>
      <c r="E95" s="13"/>
      <c r="F95" s="13"/>
      <c r="G95" s="13"/>
      <c r="H95" s="15"/>
    </row>
    <row r="96" spans="1:8" ht="15.75" customHeight="1">
      <c r="A96" s="451">
        <v>5.5</v>
      </c>
      <c r="B96" s="436">
        <v>750</v>
      </c>
      <c r="C96" s="440">
        <v>81822.36592409092</v>
      </c>
      <c r="D96" s="440">
        <v>266361.89116653847</v>
      </c>
      <c r="E96" s="440" t="s">
        <v>299</v>
      </c>
      <c r="F96" s="440" t="s">
        <v>299</v>
      </c>
      <c r="G96" s="440">
        <v>114607.05968331083</v>
      </c>
      <c r="H96" s="442">
        <v>123572.78391300316</v>
      </c>
    </row>
    <row r="97" spans="1:8" ht="15.75" customHeight="1">
      <c r="A97" s="451">
        <v>7.5</v>
      </c>
      <c r="B97" s="436">
        <v>750</v>
      </c>
      <c r="C97" s="440">
        <v>96759.39667927272</v>
      </c>
      <c r="D97" s="440">
        <v>279000.9171901538</v>
      </c>
      <c r="E97" s="440" t="s">
        <v>299</v>
      </c>
      <c r="F97" s="440" t="s">
        <v>299</v>
      </c>
      <c r="G97" s="440">
        <v>126431.05679742908</v>
      </c>
      <c r="H97" s="442">
        <v>135396.78102712138</v>
      </c>
    </row>
    <row r="98" spans="1:8" ht="15.75" customHeight="1">
      <c r="A98" s="451">
        <v>11</v>
      </c>
      <c r="B98" s="436">
        <v>750</v>
      </c>
      <c r="C98" s="440">
        <v>106113.24218854547</v>
      </c>
      <c r="D98" s="440">
        <v>286915.7095441539</v>
      </c>
      <c r="E98" s="440" t="s">
        <v>299</v>
      </c>
      <c r="F98" s="440" t="s">
        <v>299</v>
      </c>
      <c r="G98" s="440">
        <v>128819.5257322191</v>
      </c>
      <c r="H98" s="442">
        <v>137785.2499619114</v>
      </c>
    </row>
    <row r="99" spans="1:8" ht="15.75" customHeight="1">
      <c r="A99" s="451">
        <v>11</v>
      </c>
      <c r="B99" s="436">
        <v>1000</v>
      </c>
      <c r="C99" s="440">
        <v>99030.81993509091</v>
      </c>
      <c r="D99" s="440">
        <v>280922.8907143078</v>
      </c>
      <c r="E99" s="440" t="s">
        <v>299</v>
      </c>
      <c r="F99" s="440" t="s">
        <v>299</v>
      </c>
      <c r="G99" s="440">
        <v>124196.79831938974</v>
      </c>
      <c r="H99" s="442">
        <v>133162.52254908203</v>
      </c>
    </row>
    <row r="100" spans="1:8" ht="15.75" customHeight="1">
      <c r="A100" s="451">
        <v>15</v>
      </c>
      <c r="B100" s="436">
        <v>1000</v>
      </c>
      <c r="C100" s="440">
        <v>106428.51487736363</v>
      </c>
      <c r="D100" s="440">
        <v>287182.47874238464</v>
      </c>
      <c r="E100" s="440" t="s">
        <v>299</v>
      </c>
      <c r="F100" s="440" t="s">
        <v>299</v>
      </c>
      <c r="G100" s="440">
        <v>129470.43731129477</v>
      </c>
      <c r="H100" s="442">
        <v>138436.16154098706</v>
      </c>
    </row>
    <row r="101" spans="1:8" ht="15.75" customHeight="1">
      <c r="A101" s="451">
        <v>18.5</v>
      </c>
      <c r="B101" s="436">
        <v>1000</v>
      </c>
      <c r="C101" s="440">
        <v>119043.46491927274</v>
      </c>
      <c r="D101" s="440">
        <v>297856.6672393846</v>
      </c>
      <c r="E101" s="440" t="s">
        <v>299</v>
      </c>
      <c r="F101" s="440" t="s">
        <v>299</v>
      </c>
      <c r="G101" s="440">
        <v>142967.43856667355</v>
      </c>
      <c r="H101" s="442">
        <v>151933.1627963659</v>
      </c>
    </row>
    <row r="102" spans="1:8" ht="15.75" customHeight="1">
      <c r="A102" s="451">
        <v>22</v>
      </c>
      <c r="B102" s="436">
        <v>1000</v>
      </c>
      <c r="C102" s="440">
        <v>137281.44169600002</v>
      </c>
      <c r="D102" s="440">
        <v>313288.8014350769</v>
      </c>
      <c r="E102" s="440"/>
      <c r="F102" s="440"/>
      <c r="G102" s="440">
        <v>154879.29977824277</v>
      </c>
      <c r="H102" s="442">
        <v>163845.02400793508</v>
      </c>
    </row>
    <row r="103" spans="1:8" ht="15.75" customHeight="1">
      <c r="A103" s="451">
        <v>30</v>
      </c>
      <c r="B103" s="436">
        <v>1000</v>
      </c>
      <c r="C103" s="440">
        <v>150095.2062979091</v>
      </c>
      <c r="D103" s="440">
        <v>324131.2176366924</v>
      </c>
      <c r="E103" s="440"/>
      <c r="F103" s="440"/>
      <c r="G103" s="440">
        <v>162745.82621737476</v>
      </c>
      <c r="H103" s="442">
        <v>171711.55044706713</v>
      </c>
    </row>
    <row r="104" spans="1:8" ht="15.75" customHeight="1">
      <c r="A104" s="81" t="s">
        <v>56</v>
      </c>
      <c r="B104" s="13"/>
      <c r="C104" s="13"/>
      <c r="D104" s="13"/>
      <c r="E104" s="13"/>
      <c r="F104" s="13"/>
      <c r="G104" s="13"/>
      <c r="H104" s="15"/>
    </row>
    <row r="105" spans="1:8" ht="15.75" customHeight="1">
      <c r="A105" s="451">
        <v>7.5</v>
      </c>
      <c r="B105" s="436">
        <v>750</v>
      </c>
      <c r="C105" s="440">
        <v>123925.62667927274</v>
      </c>
      <c r="D105" s="440">
        <v>353151.91719015385</v>
      </c>
      <c r="E105" s="440" t="s">
        <v>299</v>
      </c>
      <c r="F105" s="440" t="s">
        <v>299</v>
      </c>
      <c r="G105" s="440">
        <v>144362.50525681363</v>
      </c>
      <c r="H105" s="442">
        <v>153328.229486506</v>
      </c>
    </row>
    <row r="106" spans="1:8" ht="15.75" customHeight="1">
      <c r="A106" s="451">
        <v>11</v>
      </c>
      <c r="B106" s="436">
        <v>750</v>
      </c>
      <c r="C106" s="440">
        <v>133279.47218854545</v>
      </c>
      <c r="D106" s="440">
        <v>361066.7095441539</v>
      </c>
      <c r="E106" s="440" t="s">
        <v>299</v>
      </c>
      <c r="F106" s="440" t="s">
        <v>299</v>
      </c>
      <c r="G106" s="440">
        <v>146750.97419160372</v>
      </c>
      <c r="H106" s="442">
        <v>155716.698421296</v>
      </c>
    </row>
    <row r="107" spans="1:8" ht="15.75" customHeight="1">
      <c r="A107" s="451">
        <v>15</v>
      </c>
      <c r="B107" s="436">
        <v>750</v>
      </c>
      <c r="C107" s="440">
        <v>149279.6839990909</v>
      </c>
      <c r="D107" s="440">
        <v>374605.35030692315</v>
      </c>
      <c r="E107" s="440" t="s">
        <v>299</v>
      </c>
      <c r="F107" s="440" t="s">
        <v>299</v>
      </c>
      <c r="G107" s="440">
        <v>159697.47997927942</v>
      </c>
      <c r="H107" s="442">
        <v>168663.2042089717</v>
      </c>
    </row>
    <row r="108" spans="1:8" ht="15.75" customHeight="1">
      <c r="A108" s="451">
        <v>18.5</v>
      </c>
      <c r="B108" s="436">
        <v>750</v>
      </c>
      <c r="C108" s="440">
        <v>170665.21064409093</v>
      </c>
      <c r="D108" s="440">
        <v>388939.6041820513</v>
      </c>
      <c r="E108" s="440"/>
      <c r="F108" s="440"/>
      <c r="G108" s="440">
        <v>180370.64690810395</v>
      </c>
      <c r="H108" s="442">
        <v>189336.37113779623</v>
      </c>
    </row>
    <row r="109" spans="1:8" ht="15.75" customHeight="1">
      <c r="A109" s="451">
        <v>18.5</v>
      </c>
      <c r="B109" s="436">
        <v>1000</v>
      </c>
      <c r="C109" s="440">
        <v>146209.69491927273</v>
      </c>
      <c r="D109" s="440">
        <v>372007.66723938467</v>
      </c>
      <c r="E109" s="440" t="s">
        <v>299</v>
      </c>
      <c r="F109" s="440" t="s">
        <v>299</v>
      </c>
      <c r="G109" s="440">
        <v>160898.8870260582</v>
      </c>
      <c r="H109" s="442">
        <v>169864.61125575047</v>
      </c>
    </row>
    <row r="110" spans="1:8" ht="15.75" customHeight="1">
      <c r="A110" s="451">
        <v>22</v>
      </c>
      <c r="B110" s="436">
        <v>1000</v>
      </c>
      <c r="C110" s="440">
        <v>164447.67169600003</v>
      </c>
      <c r="D110" s="440">
        <v>387439.8014350769</v>
      </c>
      <c r="E110" s="440" t="s">
        <v>299</v>
      </c>
      <c r="F110" s="440" t="s">
        <v>299</v>
      </c>
      <c r="G110" s="440">
        <v>172810.74823762738</v>
      </c>
      <c r="H110" s="442">
        <v>181776.4724673197</v>
      </c>
    </row>
    <row r="111" spans="1:8" ht="15.75" customHeight="1">
      <c r="A111" s="451">
        <v>30</v>
      </c>
      <c r="B111" s="436">
        <v>1000</v>
      </c>
      <c r="C111" s="440">
        <v>177261.43629790912</v>
      </c>
      <c r="D111" s="440">
        <v>398282.2176366924</v>
      </c>
      <c r="E111" s="440" t="s">
        <v>299</v>
      </c>
      <c r="F111" s="440" t="s">
        <v>299</v>
      </c>
      <c r="G111" s="440">
        <v>180677.2746767594</v>
      </c>
      <c r="H111" s="442">
        <v>189642.9989064517</v>
      </c>
    </row>
    <row r="112" spans="1:8" ht="15.75" customHeight="1">
      <c r="A112" s="451">
        <v>37</v>
      </c>
      <c r="B112" s="436">
        <v>1000</v>
      </c>
      <c r="C112" s="440">
        <v>205024.12747727273</v>
      </c>
      <c r="D112" s="440">
        <v>421773.72555769235</v>
      </c>
      <c r="E112" s="440" t="s">
        <v>299</v>
      </c>
      <c r="F112" s="440" t="s">
        <v>299</v>
      </c>
      <c r="G112" s="440">
        <v>201310.9924189733</v>
      </c>
      <c r="H112" s="442">
        <v>210276.7166486656</v>
      </c>
    </row>
    <row r="113" spans="1:8" ht="15.75" customHeight="1">
      <c r="A113" s="7" t="s">
        <v>380</v>
      </c>
      <c r="B113" s="8"/>
      <c r="C113" s="8"/>
      <c r="D113" s="8"/>
      <c r="E113" s="8"/>
      <c r="F113" s="8"/>
      <c r="G113" s="8"/>
      <c r="H113" s="9"/>
    </row>
    <row r="114" spans="1:8" ht="15.75" customHeight="1">
      <c r="A114" s="445">
        <v>4</v>
      </c>
      <c r="B114" s="444">
        <v>750</v>
      </c>
      <c r="C114" s="95">
        <v>142358.3097038811</v>
      </c>
      <c r="D114" s="95">
        <v>460355.57330261543</v>
      </c>
      <c r="E114" s="438"/>
      <c r="F114" s="438"/>
      <c r="G114" s="452"/>
      <c r="H114" s="453"/>
    </row>
    <row r="115" spans="1:8" ht="15.75" customHeight="1">
      <c r="A115" s="81" t="s">
        <v>381</v>
      </c>
      <c r="B115" s="13"/>
      <c r="C115" s="13"/>
      <c r="D115" s="13"/>
      <c r="E115" s="13"/>
      <c r="F115" s="13"/>
      <c r="G115" s="13"/>
      <c r="H115" s="15"/>
    </row>
    <row r="116" spans="1:8" ht="15.75" customHeight="1">
      <c r="A116" s="445">
        <v>4</v>
      </c>
      <c r="B116" s="444">
        <v>350</v>
      </c>
      <c r="C116" s="440" t="s">
        <v>299</v>
      </c>
      <c r="D116" s="440" t="s">
        <v>299</v>
      </c>
      <c r="E116" s="454"/>
      <c r="F116" s="454"/>
      <c r="G116" s="440" t="s">
        <v>299</v>
      </c>
      <c r="H116" s="442" t="s">
        <v>299</v>
      </c>
    </row>
    <row r="117" spans="1:8" ht="15.75" customHeight="1">
      <c r="A117" s="445">
        <v>5.5</v>
      </c>
      <c r="B117" s="444">
        <v>500</v>
      </c>
      <c r="C117" s="440" t="s">
        <v>299</v>
      </c>
      <c r="D117" s="440" t="s">
        <v>299</v>
      </c>
      <c r="E117" s="454"/>
      <c r="F117" s="454"/>
      <c r="G117" s="440" t="s">
        <v>299</v>
      </c>
      <c r="H117" s="442" t="s">
        <v>299</v>
      </c>
    </row>
    <row r="118" spans="1:8" ht="15.75" customHeight="1">
      <c r="A118" s="445">
        <v>18.5</v>
      </c>
      <c r="B118" s="444">
        <v>750</v>
      </c>
      <c r="C118" s="440">
        <v>171235.13155318183</v>
      </c>
      <c r="D118" s="440">
        <v>506985.0266988462</v>
      </c>
      <c r="E118" s="454"/>
      <c r="F118" s="454"/>
      <c r="G118" s="440" t="s">
        <v>299</v>
      </c>
      <c r="H118" s="442" t="s">
        <v>299</v>
      </c>
    </row>
    <row r="119" spans="1:8" ht="15.75" customHeight="1">
      <c r="A119" s="445">
        <v>22</v>
      </c>
      <c r="B119" s="444">
        <v>750</v>
      </c>
      <c r="C119" s="440">
        <v>180284.08210909093</v>
      </c>
      <c r="D119" s="440">
        <v>514641.8310153846</v>
      </c>
      <c r="E119" s="454"/>
      <c r="F119" s="454"/>
      <c r="G119" s="440" t="s">
        <v>299</v>
      </c>
      <c r="H119" s="442" t="s">
        <v>299</v>
      </c>
    </row>
    <row r="120" spans="1:8" ht="15.75" customHeight="1" thickBot="1">
      <c r="A120" s="455">
        <v>30</v>
      </c>
      <c r="B120" s="456">
        <v>750</v>
      </c>
      <c r="C120" s="457">
        <v>202647.31651690914</v>
      </c>
      <c r="D120" s="457">
        <v>533564.5678220001</v>
      </c>
      <c r="E120" s="458"/>
      <c r="F120" s="458"/>
      <c r="G120" s="457" t="s">
        <v>299</v>
      </c>
      <c r="H120" s="459" t="s">
        <v>299</v>
      </c>
    </row>
    <row r="121" spans="1:8" ht="15.75" customHeight="1">
      <c r="A121" s="460" t="s">
        <v>636</v>
      </c>
      <c r="B121" s="460"/>
      <c r="C121" s="460"/>
      <c r="D121" s="460"/>
      <c r="E121" s="460"/>
      <c r="F121" s="460"/>
      <c r="G121" s="460"/>
      <c r="H121" s="460"/>
    </row>
  </sheetData>
  <sheetProtection/>
  <mergeCells count="10">
    <mergeCell ref="A6:A7"/>
    <mergeCell ref="B6:B7"/>
    <mergeCell ref="A1:H3"/>
    <mergeCell ref="A121:H121"/>
    <mergeCell ref="A4:H4"/>
    <mergeCell ref="C5:H5"/>
    <mergeCell ref="G6:H6"/>
    <mergeCell ref="A5:B5"/>
    <mergeCell ref="C6:D6"/>
    <mergeCell ref="E6:F6"/>
  </mergeCells>
  <printOptions horizontalCentered="1"/>
  <pageMargins left="0.2755905511811024" right="0" top="0" bottom="0.11811023622047245" header="0.1968503937007874" footer="0.1968503937007874"/>
  <pageSetup fitToHeight="0" fitToWidth="1" horizontalDpi="600" verticalDpi="600" orientation="portrait" paperSize="9" scale="92" r:id="rId2"/>
  <ignoredErrors>
    <ignoredError sqref="A76:B76" numberStoredAsText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zoomScaleSheetLayoutView="100" zoomScalePageLayoutView="0" workbookViewId="0" topLeftCell="A46">
      <selection activeCell="O11" sqref="O11"/>
    </sheetView>
  </sheetViews>
  <sheetFormatPr defaultColWidth="9.00390625" defaultRowHeight="15.75" customHeight="1"/>
  <cols>
    <col min="1" max="1" width="10.875" style="91" customWidth="1"/>
    <col min="2" max="2" width="7.375" style="91" customWidth="1"/>
    <col min="3" max="3" width="10.00390625" style="91" customWidth="1"/>
    <col min="4" max="4" width="17.00390625" style="91" customWidth="1"/>
    <col min="5" max="5" width="9.75390625" style="91" customWidth="1"/>
    <col min="6" max="6" width="11.00390625" style="91" customWidth="1"/>
    <col min="7" max="7" width="3.25390625" style="91" customWidth="1"/>
    <col min="8" max="8" width="11.75390625" style="91" customWidth="1"/>
    <col min="9" max="9" width="7.125" style="91" customWidth="1"/>
    <col min="10" max="10" width="9.125" style="91" customWidth="1"/>
    <col min="11" max="11" width="16.75390625" style="91" customWidth="1"/>
    <col min="12" max="12" width="12.375" style="91" customWidth="1"/>
    <col min="13" max="13" width="11.75390625" style="91" customWidth="1"/>
    <col min="14" max="16384" width="9.125" style="91" customWidth="1"/>
  </cols>
  <sheetData>
    <row r="1" spans="1:13" ht="15.75" customHeight="1">
      <c r="A1" s="248" t="s">
        <v>805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50"/>
    </row>
    <row r="2" spans="1:13" ht="15.75" customHeight="1">
      <c r="A2" s="251"/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3"/>
    </row>
    <row r="3" spans="1:13" ht="41.25" customHeight="1" thickBot="1">
      <c r="A3" s="254"/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6"/>
    </row>
    <row r="4" spans="1:13" ht="18.75" customHeight="1">
      <c r="A4" s="257" t="s">
        <v>641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9"/>
    </row>
    <row r="5" spans="1:13" ht="12" customHeight="1" thickBot="1">
      <c r="A5" s="260"/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2"/>
    </row>
    <row r="6" spans="1:13" ht="15.75" customHeight="1">
      <c r="A6" s="263" t="s">
        <v>635</v>
      </c>
      <c r="B6" s="265" t="s">
        <v>265</v>
      </c>
      <c r="C6" s="265"/>
      <c r="D6" s="232" t="s">
        <v>216</v>
      </c>
      <c r="E6" s="232"/>
      <c r="F6" s="243"/>
      <c r="G6" s="462"/>
      <c r="H6" s="263" t="s">
        <v>635</v>
      </c>
      <c r="I6" s="265" t="s">
        <v>265</v>
      </c>
      <c r="J6" s="265"/>
      <c r="K6" s="268" t="s">
        <v>216</v>
      </c>
      <c r="L6" s="269"/>
      <c r="M6" s="270"/>
    </row>
    <row r="7" spans="1:13" ht="15.75" customHeight="1">
      <c r="A7" s="264"/>
      <c r="B7" s="244" t="s">
        <v>264</v>
      </c>
      <c r="C7" s="247" t="s">
        <v>608</v>
      </c>
      <c r="D7" s="244" t="s">
        <v>268</v>
      </c>
      <c r="E7" s="244" t="s">
        <v>634</v>
      </c>
      <c r="F7" s="245"/>
      <c r="G7" s="463"/>
      <c r="H7" s="264"/>
      <c r="I7" s="244" t="s">
        <v>264</v>
      </c>
      <c r="J7" s="247" t="s">
        <v>608</v>
      </c>
      <c r="K7" s="271" t="s">
        <v>268</v>
      </c>
      <c r="L7" s="266" t="s">
        <v>634</v>
      </c>
      <c r="M7" s="267"/>
    </row>
    <row r="8" spans="1:13" ht="48" customHeight="1">
      <c r="A8" s="264"/>
      <c r="B8" s="244"/>
      <c r="C8" s="247"/>
      <c r="D8" s="244"/>
      <c r="E8" s="40" t="s">
        <v>633</v>
      </c>
      <c r="F8" s="78" t="s">
        <v>49</v>
      </c>
      <c r="G8" s="463"/>
      <c r="H8" s="264"/>
      <c r="I8" s="244"/>
      <c r="J8" s="247"/>
      <c r="K8" s="272"/>
      <c r="L8" s="40" t="s">
        <v>633</v>
      </c>
      <c r="M8" s="78" t="s">
        <v>47</v>
      </c>
    </row>
    <row r="9" spans="1:13" ht="15.75" customHeight="1">
      <c r="A9" s="461" t="s">
        <v>644</v>
      </c>
      <c r="B9" s="134"/>
      <c r="C9" s="134"/>
      <c r="D9" s="134"/>
      <c r="E9" s="134"/>
      <c r="F9" s="135"/>
      <c r="G9" s="64"/>
      <c r="H9" s="461" t="s">
        <v>643</v>
      </c>
      <c r="I9" s="113"/>
      <c r="J9" s="113"/>
      <c r="K9" s="113"/>
      <c r="L9" s="113"/>
      <c r="M9" s="114"/>
    </row>
    <row r="10" spans="1:13" ht="15.75" customHeight="1">
      <c r="A10" s="671">
        <v>6</v>
      </c>
      <c r="B10" s="672">
        <v>0.18</v>
      </c>
      <c r="C10" s="466">
        <v>1500</v>
      </c>
      <c r="D10" s="440">
        <v>17446.158987166666</v>
      </c>
      <c r="E10" s="440">
        <v>36081.9923205</v>
      </c>
      <c r="F10" s="442">
        <v>36081.9923205</v>
      </c>
      <c r="G10" s="87"/>
      <c r="H10" s="673">
        <v>6</v>
      </c>
      <c r="I10" s="466">
        <v>2.2</v>
      </c>
      <c r="J10" s="465">
        <v>1000</v>
      </c>
      <c r="K10" s="440">
        <v>43418.68404908334</v>
      </c>
      <c r="L10" s="440">
        <v>78826.76738241667</v>
      </c>
      <c r="M10" s="442">
        <v>84221.35071575001</v>
      </c>
    </row>
    <row r="11" spans="1:13" ht="15.75" customHeight="1">
      <c r="A11" s="671">
        <v>6</v>
      </c>
      <c r="B11" s="672">
        <v>0.25</v>
      </c>
      <c r="C11" s="466">
        <v>1500</v>
      </c>
      <c r="D11" s="440">
        <v>18148.95985575</v>
      </c>
      <c r="E11" s="440">
        <v>36784.79318908334</v>
      </c>
      <c r="F11" s="442">
        <v>36784.79318908334</v>
      </c>
      <c r="G11" s="87"/>
      <c r="H11" s="673">
        <v>6</v>
      </c>
      <c r="I11" s="466">
        <v>7.5</v>
      </c>
      <c r="J11" s="465">
        <v>1500</v>
      </c>
      <c r="K11" s="440">
        <v>55469.992060250006</v>
      </c>
      <c r="L11" s="440">
        <v>90878.07539358335</v>
      </c>
      <c r="M11" s="442">
        <v>96272.65872691669</v>
      </c>
    </row>
    <row r="12" spans="1:13" ht="15.75" customHeight="1">
      <c r="A12" s="671">
        <v>6</v>
      </c>
      <c r="B12" s="466">
        <v>1.5</v>
      </c>
      <c r="C12" s="674">
        <v>3000</v>
      </c>
      <c r="D12" s="440">
        <v>21452.21550958334</v>
      </c>
      <c r="E12" s="440">
        <v>40088.04884291667</v>
      </c>
      <c r="F12" s="442">
        <v>40088.04884291667</v>
      </c>
      <c r="G12" s="87"/>
      <c r="H12" s="673">
        <v>9</v>
      </c>
      <c r="I12" s="466">
        <v>3</v>
      </c>
      <c r="J12" s="465">
        <v>1000</v>
      </c>
      <c r="K12" s="440">
        <v>48279.318363166676</v>
      </c>
      <c r="L12" s="440">
        <v>83687.4016965</v>
      </c>
      <c r="M12" s="442">
        <v>89081.98502983335</v>
      </c>
    </row>
    <row r="13" spans="1:13" ht="15.75" customHeight="1">
      <c r="A13" s="671">
        <v>6</v>
      </c>
      <c r="B13" s="466">
        <v>2.2</v>
      </c>
      <c r="C13" s="674">
        <v>3000</v>
      </c>
      <c r="D13" s="440">
        <v>21982.746378166667</v>
      </c>
      <c r="E13" s="440">
        <v>40618.57971150001</v>
      </c>
      <c r="F13" s="442">
        <v>40618.57971150001</v>
      </c>
      <c r="G13" s="87"/>
      <c r="H13" s="675">
        <v>9</v>
      </c>
      <c r="I13" s="676">
        <v>11</v>
      </c>
      <c r="J13" s="677">
        <v>1500</v>
      </c>
      <c r="K13" s="440">
        <v>59312.800599750015</v>
      </c>
      <c r="L13" s="440">
        <v>94720.88393308334</v>
      </c>
      <c r="M13" s="442">
        <v>100115.46726641669</v>
      </c>
    </row>
    <row r="14" spans="1:13" ht="15.75" customHeight="1">
      <c r="A14" s="671">
        <v>9</v>
      </c>
      <c r="B14" s="672">
        <v>0.25</v>
      </c>
      <c r="C14" s="466">
        <v>1500</v>
      </c>
      <c r="D14" s="440">
        <v>18148.95985575</v>
      </c>
      <c r="E14" s="440">
        <v>36784.79318908334</v>
      </c>
      <c r="F14" s="442">
        <v>36784.79318908334</v>
      </c>
      <c r="G14" s="87"/>
      <c r="H14" s="461" t="s">
        <v>650</v>
      </c>
      <c r="I14" s="113"/>
      <c r="J14" s="113"/>
      <c r="K14" s="113"/>
      <c r="L14" s="113"/>
      <c r="M14" s="114"/>
    </row>
    <row r="15" spans="1:13" ht="15.75" customHeight="1">
      <c r="A15" s="671">
        <v>9</v>
      </c>
      <c r="B15" s="672">
        <v>0.37</v>
      </c>
      <c r="C15" s="466">
        <v>1500</v>
      </c>
      <c r="D15" s="440">
        <v>18451.469034166672</v>
      </c>
      <c r="E15" s="440">
        <v>37087.30236750001</v>
      </c>
      <c r="F15" s="442">
        <v>37087.30236750001</v>
      </c>
      <c r="G15" s="87"/>
      <c r="H15" s="678">
        <v>6</v>
      </c>
      <c r="I15" s="679">
        <v>4</v>
      </c>
      <c r="J15" s="680">
        <v>1000</v>
      </c>
      <c r="K15" s="440">
        <v>51081.472722666666</v>
      </c>
      <c r="L15" s="440">
        <v>75308.056056</v>
      </c>
      <c r="M15" s="442">
        <v>82173.88938933334</v>
      </c>
    </row>
    <row r="16" spans="1:13" ht="15.75" customHeight="1">
      <c r="A16" s="671">
        <v>9</v>
      </c>
      <c r="B16" s="466">
        <v>2.2</v>
      </c>
      <c r="C16" s="674">
        <v>3000</v>
      </c>
      <c r="D16" s="440">
        <v>21982.746378166667</v>
      </c>
      <c r="E16" s="440">
        <v>40618.57971150001</v>
      </c>
      <c r="F16" s="442">
        <v>40618.57971150001</v>
      </c>
      <c r="G16" s="87"/>
      <c r="H16" s="673">
        <v>6</v>
      </c>
      <c r="I16" s="466">
        <v>15</v>
      </c>
      <c r="J16" s="465">
        <v>1500</v>
      </c>
      <c r="K16" s="440">
        <v>77293.79729466667</v>
      </c>
      <c r="L16" s="440">
        <v>101520.380628</v>
      </c>
      <c r="M16" s="442">
        <v>108386.21396133333</v>
      </c>
    </row>
    <row r="17" spans="1:13" ht="15.75" customHeight="1">
      <c r="A17" s="671">
        <v>9</v>
      </c>
      <c r="B17" s="466">
        <v>3</v>
      </c>
      <c r="C17" s="674">
        <v>3000</v>
      </c>
      <c r="D17" s="440">
        <v>25170.071874416666</v>
      </c>
      <c r="E17" s="440">
        <v>43805.90520775</v>
      </c>
      <c r="F17" s="442">
        <v>43805.90520775</v>
      </c>
      <c r="G17" s="87"/>
      <c r="H17" s="673">
        <v>9</v>
      </c>
      <c r="I17" s="466">
        <v>3</v>
      </c>
      <c r="J17" s="465">
        <v>750</v>
      </c>
      <c r="K17" s="440">
        <v>53590.787128166674</v>
      </c>
      <c r="L17" s="440">
        <v>77817.3704615</v>
      </c>
      <c r="M17" s="442">
        <v>84683.20379483335</v>
      </c>
    </row>
    <row r="18" spans="1:13" ht="15.75" customHeight="1">
      <c r="A18" s="461" t="s">
        <v>645</v>
      </c>
      <c r="B18" s="134"/>
      <c r="C18" s="134"/>
      <c r="D18" s="134"/>
      <c r="E18" s="134"/>
      <c r="F18" s="135"/>
      <c r="G18" s="64"/>
      <c r="H18" s="673">
        <v>9</v>
      </c>
      <c r="I18" s="466">
        <v>5.5</v>
      </c>
      <c r="J18" s="465">
        <v>1000</v>
      </c>
      <c r="K18" s="440">
        <v>57334.023919750005</v>
      </c>
      <c r="L18" s="440">
        <v>81560.60725308333</v>
      </c>
      <c r="M18" s="442">
        <v>88426.44058641668</v>
      </c>
    </row>
    <row r="19" spans="1:13" ht="15.75" customHeight="1">
      <c r="A19" s="671">
        <v>6</v>
      </c>
      <c r="B19" s="672">
        <v>0.37</v>
      </c>
      <c r="C19" s="466">
        <v>1500</v>
      </c>
      <c r="D19" s="440">
        <v>18451.469034166672</v>
      </c>
      <c r="E19" s="440">
        <v>43609.84403416667</v>
      </c>
      <c r="F19" s="442">
        <v>45473.42736750001</v>
      </c>
      <c r="G19" s="87"/>
      <c r="H19" s="673">
        <v>9</v>
      </c>
      <c r="I19" s="466">
        <v>7.5</v>
      </c>
      <c r="J19" s="465">
        <v>1000</v>
      </c>
      <c r="K19" s="440">
        <v>61049.68889783333</v>
      </c>
      <c r="L19" s="440">
        <v>85276.27223116666</v>
      </c>
      <c r="M19" s="442">
        <v>92142.10556449999</v>
      </c>
    </row>
    <row r="20" spans="1:13" ht="15.75" customHeight="1">
      <c r="A20" s="671">
        <v>6</v>
      </c>
      <c r="B20" s="672">
        <v>0.55</v>
      </c>
      <c r="C20" s="466">
        <v>1500</v>
      </c>
      <c r="D20" s="440">
        <v>19491.21267091667</v>
      </c>
      <c r="E20" s="440">
        <v>44649.58767091667</v>
      </c>
      <c r="F20" s="442">
        <v>46513.171004250005</v>
      </c>
      <c r="G20" s="87"/>
      <c r="H20" s="675">
        <v>9</v>
      </c>
      <c r="I20" s="681">
        <v>18.5</v>
      </c>
      <c r="J20" s="677">
        <v>1500</v>
      </c>
      <c r="K20" s="440">
        <v>81264.78245383334</v>
      </c>
      <c r="L20" s="440">
        <v>105491.36578716668</v>
      </c>
      <c r="M20" s="442">
        <v>112357.19912050002</v>
      </c>
    </row>
    <row r="21" spans="1:13" ht="15.75" customHeight="1">
      <c r="A21" s="671">
        <v>6</v>
      </c>
      <c r="B21" s="672">
        <v>3</v>
      </c>
      <c r="C21" s="466">
        <v>3000</v>
      </c>
      <c r="D21" s="440">
        <v>25170.071874416666</v>
      </c>
      <c r="E21" s="440">
        <v>50328.446874416666</v>
      </c>
      <c r="F21" s="442">
        <v>52192.03020775</v>
      </c>
      <c r="G21" s="87"/>
      <c r="H21" s="675">
        <v>9</v>
      </c>
      <c r="I21" s="681">
        <v>22</v>
      </c>
      <c r="J21" s="677">
        <v>1500</v>
      </c>
      <c r="K21" s="440">
        <v>95568.89802374999</v>
      </c>
      <c r="L21" s="440">
        <v>119795.48135708334</v>
      </c>
      <c r="M21" s="442">
        <v>126661.31469041666</v>
      </c>
    </row>
    <row r="22" spans="1:13" ht="15.75" customHeight="1">
      <c r="A22" s="671">
        <v>9</v>
      </c>
      <c r="B22" s="672">
        <v>0.55</v>
      </c>
      <c r="C22" s="466">
        <v>1500</v>
      </c>
      <c r="D22" s="440">
        <v>19491.21267091667</v>
      </c>
      <c r="E22" s="440">
        <v>44649.58767091667</v>
      </c>
      <c r="F22" s="442">
        <v>46513.171004250005</v>
      </c>
      <c r="G22" s="87"/>
      <c r="H22" s="461" t="s">
        <v>651</v>
      </c>
      <c r="I22" s="113"/>
      <c r="J22" s="113"/>
      <c r="K22" s="113"/>
      <c r="L22" s="113"/>
      <c r="M22" s="114"/>
    </row>
    <row r="23" spans="1:13" ht="15.75" customHeight="1">
      <c r="A23" s="671">
        <v>9</v>
      </c>
      <c r="B23" s="672">
        <v>0.75</v>
      </c>
      <c r="C23" s="466">
        <v>1500</v>
      </c>
      <c r="D23" s="440">
        <v>20104.133539500002</v>
      </c>
      <c r="E23" s="440">
        <v>45262.508539500006</v>
      </c>
      <c r="F23" s="442">
        <v>47126.091872833334</v>
      </c>
      <c r="G23" s="87"/>
      <c r="H23" s="678">
        <v>6</v>
      </c>
      <c r="I23" s="679">
        <v>3</v>
      </c>
      <c r="J23" s="680">
        <v>750</v>
      </c>
      <c r="K23" s="440">
        <v>70363.03712816669</v>
      </c>
      <c r="L23" s="440">
        <v>92726.03712816669</v>
      </c>
      <c r="M23" s="442">
        <v>98414.8704615</v>
      </c>
    </row>
    <row r="24" spans="1:13" ht="15.75" customHeight="1">
      <c r="A24" s="671">
        <v>9</v>
      </c>
      <c r="B24" s="672">
        <v>4</v>
      </c>
      <c r="C24" s="466">
        <v>3000</v>
      </c>
      <c r="D24" s="440">
        <v>27837.714206666664</v>
      </c>
      <c r="E24" s="440">
        <v>52996.089206666664</v>
      </c>
      <c r="F24" s="442">
        <v>54859.67254</v>
      </c>
      <c r="G24" s="87"/>
      <c r="H24" s="673">
        <v>6</v>
      </c>
      <c r="I24" s="466">
        <v>7.5</v>
      </c>
      <c r="J24" s="465">
        <v>1000</v>
      </c>
      <c r="K24" s="440">
        <v>77821.93889783333</v>
      </c>
      <c r="L24" s="440">
        <v>100184.93889783333</v>
      </c>
      <c r="M24" s="442">
        <v>105873.77223116666</v>
      </c>
    </row>
    <row r="25" spans="1:13" ht="15.75" customHeight="1">
      <c r="A25" s="671">
        <v>9</v>
      </c>
      <c r="B25" s="672">
        <v>5</v>
      </c>
      <c r="C25" s="466">
        <v>3000</v>
      </c>
      <c r="D25" s="440">
        <v>30448.226876000008</v>
      </c>
      <c r="E25" s="440">
        <v>55606.60187600001</v>
      </c>
      <c r="F25" s="442">
        <v>57470.18520933334</v>
      </c>
      <c r="G25" s="87"/>
      <c r="H25" s="673">
        <v>6</v>
      </c>
      <c r="I25" s="466">
        <v>22</v>
      </c>
      <c r="J25" s="465">
        <v>1500</v>
      </c>
      <c r="K25" s="440">
        <v>112341.14802374999</v>
      </c>
      <c r="L25" s="440">
        <v>134704.14802375</v>
      </c>
      <c r="M25" s="442">
        <v>140392.98135708334</v>
      </c>
    </row>
    <row r="26" spans="1:13" ht="15.75" customHeight="1">
      <c r="A26" s="461" t="s">
        <v>646</v>
      </c>
      <c r="B26" s="134"/>
      <c r="C26" s="134"/>
      <c r="D26" s="134"/>
      <c r="E26" s="134"/>
      <c r="F26" s="135"/>
      <c r="G26" s="87"/>
      <c r="H26" s="673">
        <v>9</v>
      </c>
      <c r="I26" s="466">
        <v>4</v>
      </c>
      <c r="J26" s="465">
        <v>750</v>
      </c>
      <c r="K26" s="440">
        <v>74588.37107783333</v>
      </c>
      <c r="L26" s="440">
        <v>96951.37107783333</v>
      </c>
      <c r="M26" s="442">
        <v>102640.20441116668</v>
      </c>
    </row>
    <row r="27" spans="1:13" ht="15.75" customHeight="1">
      <c r="A27" s="671">
        <v>6</v>
      </c>
      <c r="B27" s="466">
        <v>0.75</v>
      </c>
      <c r="C27" s="466">
        <v>1500</v>
      </c>
      <c r="D27" s="440">
        <v>22899.508539500002</v>
      </c>
      <c r="E27" s="440">
        <v>48989.67520616667</v>
      </c>
      <c r="F27" s="442">
        <v>51785.05020616667</v>
      </c>
      <c r="G27" s="64"/>
      <c r="H27" s="673">
        <v>9</v>
      </c>
      <c r="I27" s="466">
        <v>5.5</v>
      </c>
      <c r="J27" s="465">
        <v>750</v>
      </c>
      <c r="K27" s="440">
        <v>77483.38209708333</v>
      </c>
      <c r="L27" s="440">
        <v>99846.38209708333</v>
      </c>
      <c r="M27" s="442">
        <v>105535.21543041668</v>
      </c>
    </row>
    <row r="28" spans="1:13" ht="15.75" customHeight="1">
      <c r="A28" s="671">
        <v>6</v>
      </c>
      <c r="B28" s="466">
        <v>5.5</v>
      </c>
      <c r="C28" s="466">
        <v>3000</v>
      </c>
      <c r="D28" s="440">
        <v>33243.60187600001</v>
      </c>
      <c r="E28" s="440">
        <v>59333.76854266667</v>
      </c>
      <c r="F28" s="442">
        <v>62129.14354266667</v>
      </c>
      <c r="G28" s="87"/>
      <c r="H28" s="673">
        <v>9</v>
      </c>
      <c r="I28" s="466">
        <v>11</v>
      </c>
      <c r="J28" s="465">
        <v>1000</v>
      </c>
      <c r="K28" s="440">
        <v>93257.79827383334</v>
      </c>
      <c r="L28" s="440">
        <v>115620.79827383334</v>
      </c>
      <c r="M28" s="442">
        <v>121309.63160716668</v>
      </c>
    </row>
    <row r="29" spans="1:13" ht="15.75" customHeight="1">
      <c r="A29" s="671">
        <v>6</v>
      </c>
      <c r="B29" s="466">
        <v>7.5</v>
      </c>
      <c r="C29" s="466">
        <v>3000</v>
      </c>
      <c r="D29" s="440">
        <v>35805.7492435</v>
      </c>
      <c r="E29" s="440">
        <v>61895.91591016666</v>
      </c>
      <c r="F29" s="442">
        <v>64691.29091016667</v>
      </c>
      <c r="G29" s="87"/>
      <c r="H29" s="675">
        <v>9</v>
      </c>
      <c r="I29" s="681">
        <v>30</v>
      </c>
      <c r="J29" s="677">
        <v>1500</v>
      </c>
      <c r="K29" s="440">
        <v>119210.55152800003</v>
      </c>
      <c r="L29" s="440">
        <v>141573.55152800004</v>
      </c>
      <c r="M29" s="442">
        <v>147262.38486133335</v>
      </c>
    </row>
    <row r="30" spans="1:13" ht="15.75" customHeight="1">
      <c r="A30" s="671">
        <v>9</v>
      </c>
      <c r="B30" s="466">
        <v>1.1</v>
      </c>
      <c r="C30" s="466">
        <v>1500</v>
      </c>
      <c r="D30" s="440">
        <v>24206.607164500005</v>
      </c>
      <c r="E30" s="440">
        <v>50296.77383116667</v>
      </c>
      <c r="F30" s="442">
        <v>53092.14883116667</v>
      </c>
      <c r="G30" s="87"/>
      <c r="H30" s="461" t="s">
        <v>652</v>
      </c>
      <c r="I30" s="113"/>
      <c r="J30" s="113"/>
      <c r="K30" s="113"/>
      <c r="L30" s="113"/>
      <c r="M30" s="114"/>
    </row>
    <row r="31" spans="1:13" ht="15.75" customHeight="1">
      <c r="A31" s="671">
        <v>9</v>
      </c>
      <c r="B31" s="466">
        <v>7.5</v>
      </c>
      <c r="C31" s="466">
        <v>3000</v>
      </c>
      <c r="D31" s="440">
        <v>35805.7492435</v>
      </c>
      <c r="E31" s="440">
        <v>61895.91591016666</v>
      </c>
      <c r="F31" s="442">
        <v>64691.29091016667</v>
      </c>
      <c r="G31" s="87"/>
      <c r="H31" s="678">
        <v>6</v>
      </c>
      <c r="I31" s="682">
        <v>5.5</v>
      </c>
      <c r="J31" s="680">
        <v>750</v>
      </c>
      <c r="K31" s="440">
        <v>92392.04876375002</v>
      </c>
      <c r="L31" s="440">
        <v>157617.46543041672</v>
      </c>
      <c r="M31" s="442">
        <v>168308.54876375003</v>
      </c>
    </row>
    <row r="32" spans="1:13" ht="15.75" customHeight="1">
      <c r="A32" s="671">
        <v>9</v>
      </c>
      <c r="B32" s="466">
        <v>11</v>
      </c>
      <c r="C32" s="466">
        <v>3000</v>
      </c>
      <c r="D32" s="440">
        <v>45059.88273758334</v>
      </c>
      <c r="E32" s="440">
        <v>71150.04940424999</v>
      </c>
      <c r="F32" s="442">
        <v>73945.42440424999</v>
      </c>
      <c r="G32" s="87"/>
      <c r="H32" s="673">
        <v>6</v>
      </c>
      <c r="I32" s="672">
        <v>11</v>
      </c>
      <c r="J32" s="465">
        <v>1000</v>
      </c>
      <c r="K32" s="440">
        <v>108166.46494050001</v>
      </c>
      <c r="L32" s="440">
        <v>173391.8816071667</v>
      </c>
      <c r="M32" s="442">
        <v>184082.96494050004</v>
      </c>
    </row>
    <row r="33" spans="1:13" ht="15.75" customHeight="1">
      <c r="A33" s="461" t="s">
        <v>647</v>
      </c>
      <c r="B33" s="134"/>
      <c r="C33" s="134"/>
      <c r="D33" s="134"/>
      <c r="E33" s="134"/>
      <c r="F33" s="135"/>
      <c r="G33" s="87"/>
      <c r="H33" s="673">
        <v>6</v>
      </c>
      <c r="I33" s="676">
        <v>15</v>
      </c>
      <c r="J33" s="677">
        <v>1000</v>
      </c>
      <c r="K33" s="440">
        <v>114947.68530425</v>
      </c>
      <c r="L33" s="440">
        <v>180173.10197091667</v>
      </c>
      <c r="M33" s="442">
        <v>190864.18530425</v>
      </c>
    </row>
    <row r="34" spans="1:13" ht="15.75" customHeight="1">
      <c r="A34" s="683">
        <v>6</v>
      </c>
      <c r="B34" s="684">
        <v>1.1</v>
      </c>
      <c r="C34" s="466">
        <v>1500</v>
      </c>
      <c r="D34" s="440">
        <v>26641.7047115</v>
      </c>
      <c r="E34" s="440">
        <v>48433.19049783334</v>
      </c>
      <c r="F34" s="442">
        <v>49924.0571645</v>
      </c>
      <c r="G34" s="87"/>
      <c r="H34" s="673">
        <v>9</v>
      </c>
      <c r="I34" s="672">
        <v>7.5</v>
      </c>
      <c r="J34" s="465">
        <v>750</v>
      </c>
      <c r="K34" s="440">
        <v>106084.326956</v>
      </c>
      <c r="L34" s="440">
        <v>171309.74362266672</v>
      </c>
      <c r="M34" s="442">
        <v>182000.82695600003</v>
      </c>
    </row>
    <row r="35" spans="1:13" ht="15.75" customHeight="1">
      <c r="A35" s="683">
        <v>6</v>
      </c>
      <c r="B35" s="684">
        <v>1.5</v>
      </c>
      <c r="C35" s="466">
        <v>1500</v>
      </c>
      <c r="D35" s="440">
        <v>26641.7047115</v>
      </c>
      <c r="E35" s="440">
        <v>49004.70471150001</v>
      </c>
      <c r="F35" s="442">
        <v>50495.57137816667</v>
      </c>
      <c r="G35" s="87"/>
      <c r="H35" s="675">
        <v>9</v>
      </c>
      <c r="I35" s="676">
        <v>15</v>
      </c>
      <c r="J35" s="677">
        <v>1000</v>
      </c>
      <c r="K35" s="440">
        <v>114947.68530425</v>
      </c>
      <c r="L35" s="440">
        <v>180173.10197091667</v>
      </c>
      <c r="M35" s="442">
        <v>190864.18530425</v>
      </c>
    </row>
    <row r="36" spans="1:13" ht="15.75" customHeight="1">
      <c r="A36" s="683">
        <v>9</v>
      </c>
      <c r="B36" s="466">
        <v>1.5</v>
      </c>
      <c r="C36" s="466">
        <v>1500</v>
      </c>
      <c r="D36" s="440">
        <v>26641.7047115</v>
      </c>
      <c r="E36" s="440">
        <v>49004.70471150001</v>
      </c>
      <c r="F36" s="442">
        <v>50495.57137816667</v>
      </c>
      <c r="G36" s="64"/>
      <c r="H36" s="675">
        <v>9</v>
      </c>
      <c r="I36" s="676">
        <v>18.5</v>
      </c>
      <c r="J36" s="677">
        <v>1000</v>
      </c>
      <c r="K36" s="440">
        <v>126511.38950933334</v>
      </c>
      <c r="L36" s="440">
        <v>191736.806176</v>
      </c>
      <c r="M36" s="442">
        <v>202427.88950933333</v>
      </c>
    </row>
    <row r="37" spans="1:13" ht="15.75" customHeight="1">
      <c r="A37" s="683">
        <v>9</v>
      </c>
      <c r="B37" s="466">
        <v>2.2</v>
      </c>
      <c r="C37" s="466">
        <v>1500</v>
      </c>
      <c r="D37" s="440">
        <v>30004.091356250003</v>
      </c>
      <c r="E37" s="440">
        <v>52367.091356250006</v>
      </c>
      <c r="F37" s="442">
        <v>53857.95802291667</v>
      </c>
      <c r="G37" s="87"/>
      <c r="H37" s="461" t="s">
        <v>653</v>
      </c>
      <c r="I37" s="113"/>
      <c r="J37" s="113"/>
      <c r="K37" s="113"/>
      <c r="L37" s="113"/>
      <c r="M37" s="114"/>
    </row>
    <row r="38" spans="1:13" ht="15.75" customHeight="1">
      <c r="A38" s="461" t="s">
        <v>648</v>
      </c>
      <c r="B38" s="134"/>
      <c r="C38" s="134"/>
      <c r="D38" s="134"/>
      <c r="E38" s="134"/>
      <c r="F38" s="135"/>
      <c r="G38" s="87"/>
      <c r="H38" s="678">
        <v>6</v>
      </c>
      <c r="I38" s="682">
        <v>11</v>
      </c>
      <c r="J38" s="680">
        <v>750</v>
      </c>
      <c r="K38" s="440">
        <v>123044.81033950002</v>
      </c>
      <c r="L38" s="440">
        <v>178020.51867283336</v>
      </c>
      <c r="M38" s="442">
        <v>194498.51867283336</v>
      </c>
    </row>
    <row r="39" spans="1:13" ht="15.75" customHeight="1">
      <c r="A39" s="673">
        <v>6</v>
      </c>
      <c r="B39" s="672">
        <v>0.55</v>
      </c>
      <c r="C39" s="466">
        <v>1000</v>
      </c>
      <c r="D39" s="440">
        <v>27762.415328500003</v>
      </c>
      <c r="E39" s="440">
        <v>49193.62366183334</v>
      </c>
      <c r="F39" s="442">
        <v>52920.79032850001</v>
      </c>
      <c r="G39" s="87"/>
      <c r="H39" s="673">
        <v>6</v>
      </c>
      <c r="I39" s="672">
        <v>18.5</v>
      </c>
      <c r="J39" s="465">
        <v>1000</v>
      </c>
      <c r="K39" s="440">
        <v>134897.51450933333</v>
      </c>
      <c r="L39" s="440">
        <v>189873.22284266664</v>
      </c>
      <c r="M39" s="442">
        <v>206351.22284266664</v>
      </c>
    </row>
    <row r="40" spans="1:13" ht="15.75" customHeight="1">
      <c r="A40" s="673">
        <v>6</v>
      </c>
      <c r="B40" s="672">
        <v>0.75</v>
      </c>
      <c r="C40" s="466">
        <v>1000</v>
      </c>
      <c r="D40" s="440">
        <v>29110.439688000002</v>
      </c>
      <c r="E40" s="440">
        <v>50541.648021333334</v>
      </c>
      <c r="F40" s="442">
        <v>54268.814688</v>
      </c>
      <c r="G40" s="87"/>
      <c r="H40" s="673">
        <v>6</v>
      </c>
      <c r="I40" s="672">
        <v>22</v>
      </c>
      <c r="J40" s="465">
        <v>1000</v>
      </c>
      <c r="K40" s="440">
        <v>151615.659888</v>
      </c>
      <c r="L40" s="440">
        <v>206591.36822133334</v>
      </c>
      <c r="M40" s="442">
        <v>223069.36822133337</v>
      </c>
    </row>
    <row r="41" spans="1:13" ht="15.75" customHeight="1">
      <c r="A41" s="673">
        <v>6</v>
      </c>
      <c r="B41" s="466">
        <v>2.2</v>
      </c>
      <c r="C41" s="466">
        <v>1500</v>
      </c>
      <c r="D41" s="440">
        <v>32799.46635625</v>
      </c>
      <c r="E41" s="440">
        <v>54230.674689583335</v>
      </c>
      <c r="F41" s="442">
        <v>57957.841356250006</v>
      </c>
      <c r="G41" s="64"/>
      <c r="H41" s="673">
        <v>9</v>
      </c>
      <c r="I41" s="672">
        <v>15</v>
      </c>
      <c r="J41" s="465">
        <v>750</v>
      </c>
      <c r="K41" s="440">
        <v>137711.67116583334</v>
      </c>
      <c r="L41" s="440">
        <v>192687.37949916668</v>
      </c>
      <c r="M41" s="442">
        <v>209165.37949916668</v>
      </c>
    </row>
    <row r="42" spans="1:13" ht="15.75" customHeight="1">
      <c r="A42" s="673">
        <v>9</v>
      </c>
      <c r="B42" s="466">
        <v>0.75</v>
      </c>
      <c r="C42" s="466">
        <v>1000</v>
      </c>
      <c r="D42" s="440">
        <v>29110.439688000002</v>
      </c>
      <c r="E42" s="440">
        <v>50541.648021333334</v>
      </c>
      <c r="F42" s="442">
        <v>54268.814688</v>
      </c>
      <c r="G42" s="64"/>
      <c r="H42" s="675">
        <v>9</v>
      </c>
      <c r="I42" s="676">
        <v>30</v>
      </c>
      <c r="J42" s="677">
        <v>1000</v>
      </c>
      <c r="K42" s="440">
        <v>163361.61077308335</v>
      </c>
      <c r="L42" s="440">
        <v>218337.3191064167</v>
      </c>
      <c r="M42" s="442">
        <v>234815.3191064167</v>
      </c>
    </row>
    <row r="43" spans="1:13" ht="15.75" customHeight="1">
      <c r="A43" s="673">
        <v>9</v>
      </c>
      <c r="B43" s="466">
        <v>1.1</v>
      </c>
      <c r="C43" s="466">
        <v>1000</v>
      </c>
      <c r="D43" s="440">
        <v>30092.089012250002</v>
      </c>
      <c r="E43" s="440">
        <v>51523.297345583334</v>
      </c>
      <c r="F43" s="442">
        <v>55250.46401225</v>
      </c>
      <c r="G43" s="87"/>
      <c r="H43" s="461" t="s">
        <v>654</v>
      </c>
      <c r="I43" s="113"/>
      <c r="J43" s="113"/>
      <c r="K43" s="113"/>
      <c r="L43" s="113"/>
      <c r="M43" s="114"/>
    </row>
    <row r="44" spans="1:13" ht="15.75" customHeight="1">
      <c r="A44" s="673">
        <v>9</v>
      </c>
      <c r="B44" s="466">
        <v>3</v>
      </c>
      <c r="C44" s="466">
        <v>1500</v>
      </c>
      <c r="D44" s="440">
        <v>35017.625861583336</v>
      </c>
      <c r="E44" s="440">
        <v>56448.83419491668</v>
      </c>
      <c r="F44" s="442">
        <v>60176.000861583336</v>
      </c>
      <c r="G44" s="87"/>
      <c r="H44" s="678">
        <v>6</v>
      </c>
      <c r="I44" s="682">
        <v>15</v>
      </c>
      <c r="J44" s="680">
        <v>750</v>
      </c>
      <c r="K44" s="440">
        <v>155415.71283250002</v>
      </c>
      <c r="L44" s="440">
        <v>194550.96283250002</v>
      </c>
      <c r="M44" s="442">
        <v>209165.37949916668</v>
      </c>
    </row>
    <row r="45" spans="1:13" ht="15.75" customHeight="1">
      <c r="A45" s="461" t="s">
        <v>649</v>
      </c>
      <c r="B45" s="134"/>
      <c r="C45" s="134"/>
      <c r="D45" s="134"/>
      <c r="E45" s="134"/>
      <c r="F45" s="135"/>
      <c r="G45" s="87"/>
      <c r="H45" s="673">
        <v>6</v>
      </c>
      <c r="I45" s="672">
        <v>37</v>
      </c>
      <c r="J45" s="465">
        <v>1000</v>
      </c>
      <c r="K45" s="440">
        <v>206514.78602083336</v>
      </c>
      <c r="L45" s="440">
        <v>245650.03602083336</v>
      </c>
      <c r="M45" s="442">
        <v>260264.45268750002</v>
      </c>
    </row>
    <row r="46" spans="1:13" ht="15.75" customHeight="1">
      <c r="A46" s="673">
        <v>6</v>
      </c>
      <c r="B46" s="466">
        <v>1.1</v>
      </c>
      <c r="C46" s="466">
        <v>1000</v>
      </c>
      <c r="D46" s="440">
        <v>32887.46401225</v>
      </c>
      <c r="E46" s="440">
        <v>58977.63067891667</v>
      </c>
      <c r="F46" s="442">
        <v>60841.21401225</v>
      </c>
      <c r="G46" s="87"/>
      <c r="H46" s="673">
        <v>9</v>
      </c>
      <c r="I46" s="672">
        <v>22</v>
      </c>
      <c r="J46" s="465">
        <v>750</v>
      </c>
      <c r="K46" s="440">
        <v>183313.98360000004</v>
      </c>
      <c r="L46" s="440">
        <v>222449.23360000004</v>
      </c>
      <c r="M46" s="442">
        <v>237063.6502666667</v>
      </c>
    </row>
    <row r="47" spans="1:13" ht="15.75" customHeight="1" thickBot="1">
      <c r="A47" s="673">
        <v>6</v>
      </c>
      <c r="B47" s="672">
        <v>4</v>
      </c>
      <c r="C47" s="466">
        <v>1500</v>
      </c>
      <c r="D47" s="440">
        <v>39475.02786691667</v>
      </c>
      <c r="E47" s="440">
        <v>65565.19453358334</v>
      </c>
      <c r="F47" s="442">
        <v>67428.77786691667</v>
      </c>
      <c r="G47" s="87"/>
      <c r="H47" s="685">
        <v>9</v>
      </c>
      <c r="I47" s="686">
        <v>45</v>
      </c>
      <c r="J47" s="687">
        <v>1000</v>
      </c>
      <c r="K47" s="457" t="s">
        <v>299</v>
      </c>
      <c r="L47" s="457" t="s">
        <v>299</v>
      </c>
      <c r="M47" s="457" t="s">
        <v>299</v>
      </c>
    </row>
    <row r="48" spans="1:13" ht="15.75" customHeight="1">
      <c r="A48" s="673">
        <v>9</v>
      </c>
      <c r="B48" s="466">
        <v>1.5</v>
      </c>
      <c r="C48" s="466">
        <v>1000</v>
      </c>
      <c r="D48" s="440">
        <v>35382.165365333334</v>
      </c>
      <c r="E48" s="440">
        <v>61472.332032000006</v>
      </c>
      <c r="F48" s="442">
        <v>63335.915365333334</v>
      </c>
      <c r="G48" s="87"/>
      <c r="H48" s="688"/>
      <c r="I48" s="689"/>
      <c r="J48" s="690"/>
      <c r="K48" s="105"/>
      <c r="L48" s="105"/>
      <c r="M48" s="105"/>
    </row>
    <row r="49" spans="1:7" ht="15.75" customHeight="1" thickBot="1">
      <c r="A49" s="685">
        <v>9</v>
      </c>
      <c r="B49" s="686">
        <v>5.5</v>
      </c>
      <c r="C49" s="467">
        <v>1500</v>
      </c>
      <c r="D49" s="457">
        <v>43955.87436583334</v>
      </c>
      <c r="E49" s="457">
        <v>70046.04103250001</v>
      </c>
      <c r="F49" s="459">
        <v>71909.62436583334</v>
      </c>
      <c r="G49" s="64"/>
    </row>
    <row r="50" ht="15.75" customHeight="1">
      <c r="G50" s="87"/>
    </row>
    <row r="51" ht="15.75" customHeight="1">
      <c r="G51" s="87"/>
    </row>
    <row r="54" spans="1:6" ht="15.75" customHeight="1">
      <c r="A54" s="688"/>
      <c r="B54" s="689"/>
      <c r="C54" s="690"/>
      <c r="D54" s="105"/>
      <c r="E54" s="105"/>
      <c r="F54" s="105"/>
    </row>
    <row r="55" spans="1:3" ht="15.75" customHeight="1">
      <c r="A55" s="87"/>
      <c r="B55" s="87"/>
      <c r="C55" s="87"/>
    </row>
    <row r="56" spans="1:3" ht="15.75" customHeight="1">
      <c r="A56" s="87"/>
      <c r="B56" s="87"/>
      <c r="C56" s="87"/>
    </row>
    <row r="57" spans="1:3" ht="15.75" customHeight="1">
      <c r="A57" s="87"/>
      <c r="B57" s="87"/>
      <c r="C57" s="87"/>
    </row>
    <row r="66" ht="15.75" customHeight="1">
      <c r="K66" s="691"/>
    </row>
  </sheetData>
  <sheetProtection/>
  <mergeCells count="16">
    <mergeCell ref="D7:D8"/>
    <mergeCell ref="L7:M7"/>
    <mergeCell ref="K6:M6"/>
    <mergeCell ref="K7:K8"/>
    <mergeCell ref="E7:F7"/>
    <mergeCell ref="I7:I8"/>
    <mergeCell ref="J7:J8"/>
    <mergeCell ref="A1:M3"/>
    <mergeCell ref="A4:M5"/>
    <mergeCell ref="D6:F6"/>
    <mergeCell ref="H6:H8"/>
    <mergeCell ref="I6:J6"/>
    <mergeCell ref="B6:C6"/>
    <mergeCell ref="A6:A8"/>
    <mergeCell ref="B7:B8"/>
    <mergeCell ref="C7:C8"/>
  </mergeCells>
  <printOptions horizontalCentered="1"/>
  <pageMargins left="0.2755905511811024" right="0" top="0" bottom="0.11811023622047245" header="0.1968503937007874" footer="0.1968503937007874"/>
  <pageSetup fitToHeight="0" fitToWidth="1" horizontalDpi="600" verticalDpi="600" orientation="portrait" paperSize="9" scale="8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7"/>
  <sheetViews>
    <sheetView zoomScalePageLayoutView="0" workbookViewId="0" topLeftCell="A1">
      <selection activeCell="K17" sqref="K17"/>
    </sheetView>
  </sheetViews>
  <sheetFormatPr defaultColWidth="9.00390625" defaultRowHeight="18" customHeight="1"/>
  <cols>
    <col min="1" max="1" width="13.875" style="91" customWidth="1"/>
    <col min="2" max="2" width="7.375" style="91" customWidth="1"/>
    <col min="3" max="3" width="10.00390625" style="91" customWidth="1"/>
    <col min="4" max="4" width="11.75390625" style="91" customWidth="1"/>
    <col min="5" max="5" width="26.375" style="91" customWidth="1"/>
    <col min="6" max="6" width="16.625" style="91" customWidth="1"/>
    <col min="7" max="7" width="17.875" style="91" customWidth="1"/>
    <col min="8" max="8" width="13.125" style="91" customWidth="1"/>
    <col min="9" max="9" width="16.875" style="91" customWidth="1"/>
    <col min="10" max="16384" width="9.125" style="91" customWidth="1"/>
  </cols>
  <sheetData>
    <row r="1" spans="1:9" ht="18" customHeight="1">
      <c r="A1" s="248" t="s">
        <v>805</v>
      </c>
      <c r="B1" s="249"/>
      <c r="C1" s="249"/>
      <c r="D1" s="249"/>
      <c r="E1" s="249"/>
      <c r="F1" s="249"/>
      <c r="G1" s="249"/>
      <c r="H1" s="249"/>
      <c r="I1" s="250"/>
    </row>
    <row r="2" spans="1:9" ht="18" customHeight="1">
      <c r="A2" s="251"/>
      <c r="B2" s="252"/>
      <c r="C2" s="252"/>
      <c r="D2" s="252"/>
      <c r="E2" s="252"/>
      <c r="F2" s="252"/>
      <c r="G2" s="252"/>
      <c r="H2" s="252"/>
      <c r="I2" s="253"/>
    </row>
    <row r="3" spans="1:9" ht="38.25" customHeight="1" thickBot="1">
      <c r="A3" s="254"/>
      <c r="B3" s="255"/>
      <c r="C3" s="255"/>
      <c r="D3" s="255"/>
      <c r="E3" s="255"/>
      <c r="F3" s="255"/>
      <c r="G3" s="255"/>
      <c r="H3" s="255"/>
      <c r="I3" s="256"/>
    </row>
    <row r="4" spans="1:9" ht="18" customHeight="1">
      <c r="A4" s="276" t="s">
        <v>670</v>
      </c>
      <c r="B4" s="277"/>
      <c r="C4" s="277"/>
      <c r="D4" s="277"/>
      <c r="E4" s="277"/>
      <c r="F4" s="277"/>
      <c r="G4" s="277"/>
      <c r="H4" s="277"/>
      <c r="I4" s="278"/>
    </row>
    <row r="5" spans="1:9" ht="18" customHeight="1">
      <c r="A5" s="264" t="s">
        <v>635</v>
      </c>
      <c r="B5" s="273" t="s">
        <v>265</v>
      </c>
      <c r="C5" s="273"/>
      <c r="D5" s="165" t="s">
        <v>216</v>
      </c>
      <c r="E5" s="166"/>
      <c r="F5" s="166"/>
      <c r="G5" s="166"/>
      <c r="H5" s="166"/>
      <c r="I5" s="167"/>
    </row>
    <row r="6" spans="1:9" ht="18" customHeight="1">
      <c r="A6" s="264"/>
      <c r="B6" s="244" t="s">
        <v>264</v>
      </c>
      <c r="C6" s="247" t="s">
        <v>608</v>
      </c>
      <c r="D6" s="246" t="s">
        <v>661</v>
      </c>
      <c r="E6" s="246"/>
      <c r="F6" s="274" t="s">
        <v>607</v>
      </c>
      <c r="G6" s="275"/>
      <c r="H6" s="244" t="s">
        <v>634</v>
      </c>
      <c r="I6" s="245"/>
    </row>
    <row r="7" spans="1:9" ht="37.5" customHeight="1">
      <c r="A7" s="264"/>
      <c r="B7" s="244"/>
      <c r="C7" s="247"/>
      <c r="D7" s="17" t="s">
        <v>662</v>
      </c>
      <c r="E7" s="17" t="s">
        <v>269</v>
      </c>
      <c r="F7" s="692" t="s">
        <v>603</v>
      </c>
      <c r="G7" s="77" t="s">
        <v>663</v>
      </c>
      <c r="H7" s="43" t="s">
        <v>633</v>
      </c>
      <c r="I7" s="41" t="s">
        <v>47</v>
      </c>
    </row>
    <row r="8" spans="1:9" ht="18" customHeight="1">
      <c r="A8" s="461" t="s">
        <v>671</v>
      </c>
      <c r="B8" s="113"/>
      <c r="C8" s="113"/>
      <c r="D8" s="113"/>
      <c r="E8" s="113"/>
      <c r="F8" s="113"/>
      <c r="G8" s="113"/>
      <c r="H8" s="113"/>
      <c r="I8" s="114"/>
    </row>
    <row r="9" spans="1:9" ht="18" customHeight="1">
      <c r="A9" s="693">
        <v>6</v>
      </c>
      <c r="B9" s="466">
        <v>0.18</v>
      </c>
      <c r="C9" s="466">
        <v>1500</v>
      </c>
      <c r="D9" s="440">
        <v>20143.450653833333</v>
      </c>
      <c r="E9" s="440">
        <v>79254.72368046154</v>
      </c>
      <c r="F9" s="440">
        <v>0</v>
      </c>
      <c r="G9" s="440">
        <v>0</v>
      </c>
      <c r="H9" s="440">
        <v>51530.1173205</v>
      </c>
      <c r="I9" s="442">
        <v>52510.95065383333</v>
      </c>
    </row>
    <row r="10" spans="1:9" ht="18" customHeight="1">
      <c r="A10" s="694"/>
      <c r="B10" s="695">
        <v>0.25</v>
      </c>
      <c r="C10" s="466">
        <v>1500</v>
      </c>
      <c r="D10" s="440">
        <v>20846.251522416667</v>
      </c>
      <c r="E10" s="440">
        <v>79903.46294376925</v>
      </c>
      <c r="F10" s="440">
        <v>25581.889230769237</v>
      </c>
      <c r="G10" s="440">
        <v>91674.96615384617</v>
      </c>
      <c r="H10" s="440">
        <v>52232.918189083335</v>
      </c>
      <c r="I10" s="442">
        <v>53213.751522416664</v>
      </c>
    </row>
    <row r="11" spans="1:9" ht="18" customHeight="1">
      <c r="A11" s="694"/>
      <c r="B11" s="695">
        <v>1.5</v>
      </c>
      <c r="C11" s="466">
        <v>3000</v>
      </c>
      <c r="D11" s="440">
        <v>24149.507176250005</v>
      </c>
      <c r="E11" s="440">
        <v>82952.62200884616</v>
      </c>
      <c r="F11" s="440">
        <v>27374.30384615385</v>
      </c>
      <c r="G11" s="440">
        <v>93467.38076923077</v>
      </c>
      <c r="H11" s="440">
        <v>55536.17384291667</v>
      </c>
      <c r="I11" s="442">
        <v>56517.00717625001</v>
      </c>
    </row>
    <row r="12" spans="1:9" ht="18" customHeight="1">
      <c r="A12" s="696"/>
      <c r="B12" s="695">
        <v>2.2</v>
      </c>
      <c r="C12" s="466">
        <v>3000</v>
      </c>
      <c r="D12" s="440">
        <v>24680.03804483333</v>
      </c>
      <c r="E12" s="440">
        <v>83442.3428106154</v>
      </c>
      <c r="F12" s="440">
        <v>27374.30384615385</v>
      </c>
      <c r="G12" s="440">
        <v>93467.38076923077</v>
      </c>
      <c r="H12" s="440">
        <v>56066.70471150001</v>
      </c>
      <c r="I12" s="442">
        <v>57047.53804483334</v>
      </c>
    </row>
    <row r="13" spans="1:9" ht="18" customHeight="1">
      <c r="A13" s="693">
        <v>9</v>
      </c>
      <c r="B13" s="695">
        <v>0.25</v>
      </c>
      <c r="C13" s="466">
        <v>1500</v>
      </c>
      <c r="D13" s="440">
        <v>20846.251522416667</v>
      </c>
      <c r="E13" s="440">
        <v>79903.46294376925</v>
      </c>
      <c r="F13" s="440">
        <v>25581.889230769237</v>
      </c>
      <c r="G13" s="440">
        <v>91674.96615384617</v>
      </c>
      <c r="H13" s="440">
        <v>52232.918189083335</v>
      </c>
      <c r="I13" s="442">
        <v>53213.751522416664</v>
      </c>
    </row>
    <row r="14" spans="1:9" ht="18" customHeight="1">
      <c r="A14" s="694"/>
      <c r="B14" s="695">
        <v>0.37</v>
      </c>
      <c r="C14" s="466">
        <v>1500</v>
      </c>
      <c r="D14" s="440">
        <v>21148.760700833333</v>
      </c>
      <c r="E14" s="440">
        <v>80182.70218538464</v>
      </c>
      <c r="F14" s="440">
        <v>25581.889230769237</v>
      </c>
      <c r="G14" s="440">
        <v>91674.96615384617</v>
      </c>
      <c r="H14" s="440">
        <v>52535.42736750001</v>
      </c>
      <c r="I14" s="442">
        <v>53516.26070083334</v>
      </c>
    </row>
    <row r="15" spans="1:9" ht="18" customHeight="1">
      <c r="A15" s="694"/>
      <c r="B15" s="695">
        <v>2.2</v>
      </c>
      <c r="C15" s="466">
        <v>3000</v>
      </c>
      <c r="D15" s="440">
        <v>24680.03804483333</v>
      </c>
      <c r="E15" s="440">
        <v>83442.3428106154</v>
      </c>
      <c r="F15" s="440">
        <v>27374.30384615385</v>
      </c>
      <c r="G15" s="440">
        <v>93467.38076923077</v>
      </c>
      <c r="H15" s="440">
        <v>56066.70471150001</v>
      </c>
      <c r="I15" s="442">
        <v>57047.53804483334</v>
      </c>
    </row>
    <row r="16" spans="1:9" ht="18" customHeight="1">
      <c r="A16" s="696"/>
      <c r="B16" s="695">
        <v>3</v>
      </c>
      <c r="C16" s="466">
        <v>3000</v>
      </c>
      <c r="D16" s="440">
        <v>27867.36354108333</v>
      </c>
      <c r="E16" s="440">
        <v>86384.48942253846</v>
      </c>
      <c r="F16" s="440">
        <v>30473.43538461539</v>
      </c>
      <c r="G16" s="440">
        <v>96566.51230769232</v>
      </c>
      <c r="H16" s="440">
        <v>59254.03020775</v>
      </c>
      <c r="I16" s="442">
        <v>60234.86354108333</v>
      </c>
    </row>
    <row r="17" spans="1:9" ht="18" customHeight="1">
      <c r="A17" s="461" t="s">
        <v>672</v>
      </c>
      <c r="B17" s="113"/>
      <c r="C17" s="113"/>
      <c r="D17" s="113"/>
      <c r="E17" s="113"/>
      <c r="F17" s="113"/>
      <c r="G17" s="113"/>
      <c r="H17" s="113"/>
      <c r="I17" s="114"/>
    </row>
    <row r="18" spans="1:9" ht="18" customHeight="1">
      <c r="A18" s="693">
        <v>6</v>
      </c>
      <c r="B18" s="695">
        <v>0.25</v>
      </c>
      <c r="C18" s="469">
        <v>1500</v>
      </c>
      <c r="D18" s="440">
        <v>23788.751522416667</v>
      </c>
      <c r="E18" s="440">
        <v>88957.30909761539</v>
      </c>
      <c r="F18" s="440">
        <v>28298.04307692308</v>
      </c>
      <c r="G18" s="440">
        <v>100728.81230769231</v>
      </c>
      <c r="H18" s="440">
        <v>55175.418189083335</v>
      </c>
      <c r="I18" s="442">
        <v>57137.08485575</v>
      </c>
    </row>
    <row r="19" spans="1:9" ht="18" customHeight="1">
      <c r="A19" s="694"/>
      <c r="B19" s="695">
        <v>0.37</v>
      </c>
      <c r="C19" s="469">
        <v>1500</v>
      </c>
      <c r="D19" s="440">
        <v>24091.260700833333</v>
      </c>
      <c r="E19" s="440">
        <v>89236.54833923078</v>
      </c>
      <c r="F19" s="440">
        <v>28298.04307692308</v>
      </c>
      <c r="G19" s="440">
        <v>100728.81230769231</v>
      </c>
      <c r="H19" s="440">
        <v>55477.92736750001</v>
      </c>
      <c r="I19" s="442">
        <v>57439.59403416668</v>
      </c>
    </row>
    <row r="20" spans="1:9" ht="18" customHeight="1">
      <c r="A20" s="694"/>
      <c r="B20" s="466">
        <v>0.55</v>
      </c>
      <c r="C20" s="469">
        <v>1500</v>
      </c>
      <c r="D20" s="440">
        <v>25131.004337583334</v>
      </c>
      <c r="E20" s="440">
        <v>90196.31169623075</v>
      </c>
      <c r="F20" s="440">
        <v>28728.429999999997</v>
      </c>
      <c r="G20" s="440">
        <v>101159.19923076923</v>
      </c>
      <c r="H20" s="440">
        <v>56517.671004250005</v>
      </c>
      <c r="I20" s="442">
        <v>58479.33767091666</v>
      </c>
    </row>
    <row r="21" spans="1:9" ht="18" customHeight="1">
      <c r="A21" s="696"/>
      <c r="B21" s="466">
        <v>3</v>
      </c>
      <c r="C21" s="469">
        <v>3000</v>
      </c>
      <c r="D21" s="440"/>
      <c r="E21" s="440"/>
      <c r="F21" s="440"/>
      <c r="G21" s="440"/>
      <c r="H21" s="440">
        <v>62196.53020775</v>
      </c>
      <c r="I21" s="442">
        <v>64158.196874416666</v>
      </c>
    </row>
    <row r="22" spans="1:9" ht="18" customHeight="1">
      <c r="A22" s="693">
        <v>9</v>
      </c>
      <c r="B22" s="695">
        <v>0.37</v>
      </c>
      <c r="C22" s="469">
        <v>1500</v>
      </c>
      <c r="D22" s="440">
        <v>24091.260700833333</v>
      </c>
      <c r="E22" s="440">
        <v>89236.54833923078</v>
      </c>
      <c r="F22" s="440">
        <v>28298.04307692308</v>
      </c>
      <c r="G22" s="440">
        <v>100728.81230769231</v>
      </c>
      <c r="H22" s="440">
        <v>55477.92736750001</v>
      </c>
      <c r="I22" s="442">
        <v>57439.59403416668</v>
      </c>
    </row>
    <row r="23" spans="1:9" ht="18" customHeight="1">
      <c r="A23" s="694"/>
      <c r="B23" s="466">
        <v>0.55</v>
      </c>
      <c r="C23" s="469">
        <v>1500</v>
      </c>
      <c r="D23" s="440">
        <v>25131.004337583334</v>
      </c>
      <c r="E23" s="440">
        <v>90196.31169623075</v>
      </c>
      <c r="F23" s="440">
        <v>28728.429999999997</v>
      </c>
      <c r="G23" s="440">
        <v>101159.19923076923</v>
      </c>
      <c r="H23" s="440">
        <v>56517.671004250005</v>
      </c>
      <c r="I23" s="442">
        <v>58479.33767091666</v>
      </c>
    </row>
    <row r="24" spans="1:9" ht="18" customHeight="1">
      <c r="A24" s="694"/>
      <c r="B24" s="466">
        <v>0.75</v>
      </c>
      <c r="C24" s="469">
        <v>1500</v>
      </c>
      <c r="D24" s="440">
        <v>25743.925206166667</v>
      </c>
      <c r="E24" s="440">
        <v>90762.08480569231</v>
      </c>
      <c r="F24" s="440">
        <v>28728.429999999997</v>
      </c>
      <c r="G24" s="440">
        <v>101159.19923076923</v>
      </c>
      <c r="H24" s="440">
        <v>57130.591872833334</v>
      </c>
      <c r="I24" s="442">
        <v>59092.25853950001</v>
      </c>
    </row>
    <row r="25" spans="1:9" ht="18" customHeight="1">
      <c r="A25" s="694"/>
      <c r="B25" s="466">
        <v>4</v>
      </c>
      <c r="C25" s="469">
        <v>3000</v>
      </c>
      <c r="D25" s="440"/>
      <c r="E25" s="440"/>
      <c r="F25" s="440"/>
      <c r="G25" s="440"/>
      <c r="H25" s="440">
        <v>64864.17254</v>
      </c>
      <c r="I25" s="442">
        <v>66825.83920666667</v>
      </c>
    </row>
    <row r="26" spans="1:9" ht="18" customHeight="1">
      <c r="A26" s="696"/>
      <c r="B26" s="466">
        <v>5.5</v>
      </c>
      <c r="C26" s="469">
        <v>3000</v>
      </c>
      <c r="D26" s="440"/>
      <c r="E26" s="440"/>
      <c r="F26" s="440"/>
      <c r="G26" s="440"/>
      <c r="H26" s="440">
        <v>67474.68520933334</v>
      </c>
      <c r="I26" s="442">
        <v>69436.351876</v>
      </c>
    </row>
    <row r="27" spans="1:9" ht="18" customHeight="1">
      <c r="A27" s="461" t="s">
        <v>673</v>
      </c>
      <c r="B27" s="113"/>
      <c r="C27" s="113"/>
      <c r="D27" s="113"/>
      <c r="E27" s="113"/>
      <c r="F27" s="113"/>
      <c r="G27" s="113"/>
      <c r="H27" s="113"/>
      <c r="I27" s="114"/>
    </row>
    <row r="28" spans="1:9" ht="18" customHeight="1">
      <c r="A28" s="693">
        <v>6</v>
      </c>
      <c r="B28" s="466">
        <v>0.55</v>
      </c>
      <c r="C28" s="469">
        <v>1500</v>
      </c>
      <c r="D28" s="440">
        <v>25131.004337583334</v>
      </c>
      <c r="E28" s="440">
        <v>97439.38861930769</v>
      </c>
      <c r="F28" s="440">
        <v>30539.199230769227</v>
      </c>
      <c r="G28" s="440">
        <v>117456.12230769233</v>
      </c>
      <c r="H28" s="440">
        <v>64364.33767091666</v>
      </c>
      <c r="I28" s="442">
        <v>68287.67100425</v>
      </c>
    </row>
    <row r="29" spans="1:9" ht="18" customHeight="1">
      <c r="A29" s="694"/>
      <c r="B29" s="466">
        <v>0.75</v>
      </c>
      <c r="C29" s="469">
        <v>1500</v>
      </c>
      <c r="D29" s="440">
        <v>25743.925206166667</v>
      </c>
      <c r="E29" s="440">
        <v>98005.16172876925</v>
      </c>
      <c r="F29" s="440">
        <v>30539.199230769227</v>
      </c>
      <c r="G29" s="440">
        <v>117456.12230769233</v>
      </c>
      <c r="H29" s="440">
        <v>64977.25853950001</v>
      </c>
      <c r="I29" s="442">
        <v>68900.59187283335</v>
      </c>
    </row>
    <row r="30" spans="1:9" ht="18" customHeight="1">
      <c r="A30" s="694"/>
      <c r="B30" s="466">
        <v>5.5</v>
      </c>
      <c r="C30" s="469">
        <v>3000</v>
      </c>
      <c r="D30" s="440"/>
      <c r="E30" s="440"/>
      <c r="F30" s="440"/>
      <c r="G30" s="440"/>
      <c r="H30" s="440">
        <v>75321.35187600002</v>
      </c>
      <c r="I30" s="442">
        <v>79244.68520933334</v>
      </c>
    </row>
    <row r="31" spans="1:9" ht="18" customHeight="1">
      <c r="A31" s="696"/>
      <c r="B31" s="466">
        <v>7.5</v>
      </c>
      <c r="C31" s="469">
        <v>3000</v>
      </c>
      <c r="D31" s="440"/>
      <c r="E31" s="440"/>
      <c r="F31" s="440"/>
      <c r="G31" s="440"/>
      <c r="H31" s="440">
        <v>77883.4992435</v>
      </c>
      <c r="I31" s="442">
        <v>81806.83257683335</v>
      </c>
    </row>
    <row r="32" spans="1:9" ht="18" customHeight="1">
      <c r="A32" s="693">
        <v>9</v>
      </c>
      <c r="B32" s="466">
        <v>1.1</v>
      </c>
      <c r="C32" s="469">
        <v>1500</v>
      </c>
      <c r="D32" s="440">
        <v>27051.02383116667</v>
      </c>
      <c r="E32" s="440">
        <v>99211.71430569231</v>
      </c>
      <c r="F32" s="440">
        <v>31901.226923076923</v>
      </c>
      <c r="G32" s="440">
        <v>118818.15000000001</v>
      </c>
      <c r="H32" s="440">
        <v>66284.3571645</v>
      </c>
      <c r="I32" s="442">
        <v>70207.69049783335</v>
      </c>
    </row>
    <row r="33" spans="1:9" ht="18" customHeight="1">
      <c r="A33" s="694"/>
      <c r="B33" s="466">
        <v>7.5</v>
      </c>
      <c r="C33" s="469">
        <v>3000</v>
      </c>
      <c r="D33" s="440"/>
      <c r="E33" s="440"/>
      <c r="F33" s="440"/>
      <c r="G33" s="440"/>
      <c r="H33" s="440">
        <v>77883.4992435</v>
      </c>
      <c r="I33" s="442">
        <v>81806.83257683335</v>
      </c>
    </row>
    <row r="34" spans="1:9" ht="18" customHeight="1">
      <c r="A34" s="696"/>
      <c r="B34" s="466">
        <v>11</v>
      </c>
      <c r="C34" s="469">
        <v>3000</v>
      </c>
      <c r="D34" s="440"/>
      <c r="E34" s="440"/>
      <c r="F34" s="440"/>
      <c r="G34" s="440"/>
      <c r="H34" s="440">
        <v>87137.63273758334</v>
      </c>
      <c r="I34" s="442">
        <v>91060.96607091668</v>
      </c>
    </row>
    <row r="35" spans="1:9" ht="18" customHeight="1">
      <c r="A35" s="461" t="s">
        <v>674</v>
      </c>
      <c r="B35" s="113"/>
      <c r="C35" s="113"/>
      <c r="D35" s="113"/>
      <c r="E35" s="113"/>
      <c r="F35" s="113"/>
      <c r="G35" s="113"/>
      <c r="H35" s="113"/>
      <c r="I35" s="114"/>
    </row>
    <row r="36" spans="1:9" ht="18" customHeight="1">
      <c r="A36" s="693">
        <v>6</v>
      </c>
      <c r="B36" s="695">
        <v>0.37</v>
      </c>
      <c r="C36" s="469">
        <v>1000</v>
      </c>
      <c r="D36" s="440">
        <v>29883.986994916668</v>
      </c>
      <c r="E36" s="440">
        <v>110880.60337992308</v>
      </c>
      <c r="F36" s="440">
        <v>38687.660769230766</v>
      </c>
      <c r="G36" s="440">
        <v>131942.27615384618</v>
      </c>
      <c r="H36" s="440">
        <v>67155.65366158335</v>
      </c>
      <c r="I36" s="442">
        <v>73040.65366158335</v>
      </c>
    </row>
    <row r="37" spans="1:9" ht="18" customHeight="1">
      <c r="A37" s="694"/>
      <c r="B37" s="466">
        <v>1.1</v>
      </c>
      <c r="C37" s="469">
        <v>1500</v>
      </c>
      <c r="D37" s="440">
        <v>30974.357164500005</v>
      </c>
      <c r="E37" s="440">
        <v>111887.09892107693</v>
      </c>
      <c r="F37" s="440">
        <v>40049.68846153846</v>
      </c>
      <c r="G37" s="440">
        <v>133304.30384615384</v>
      </c>
      <c r="H37" s="440">
        <v>68246.02383116668</v>
      </c>
      <c r="I37" s="442">
        <v>74131.02383116669</v>
      </c>
    </row>
    <row r="38" spans="1:9" ht="18" customHeight="1">
      <c r="A38" s="696"/>
      <c r="B38" s="466">
        <v>1.5</v>
      </c>
      <c r="C38" s="469">
        <v>1500</v>
      </c>
      <c r="D38" s="440">
        <v>31545.871378166667</v>
      </c>
      <c r="E38" s="440">
        <v>112414.65050292308</v>
      </c>
      <c r="F38" s="440">
        <v>40049.68846153846</v>
      </c>
      <c r="G38" s="440">
        <v>133304.30384615384</v>
      </c>
      <c r="H38" s="440">
        <v>68817.53804483335</v>
      </c>
      <c r="I38" s="442">
        <v>74702.53804483335</v>
      </c>
    </row>
    <row r="39" spans="1:9" ht="18" customHeight="1">
      <c r="A39" s="693">
        <v>9</v>
      </c>
      <c r="B39" s="466">
        <v>0.55</v>
      </c>
      <c r="C39" s="469">
        <v>1000</v>
      </c>
      <c r="D39" s="440">
        <v>29871.206995166667</v>
      </c>
      <c r="E39" s="440">
        <v>110868.80645707693</v>
      </c>
      <c r="F39" s="440">
        <v>38687.660769230766</v>
      </c>
      <c r="G39" s="440">
        <v>131942.27615384618</v>
      </c>
      <c r="H39" s="440">
        <v>67142.87366183334</v>
      </c>
      <c r="I39" s="442">
        <v>73027.87366183334</v>
      </c>
    </row>
    <row r="40" spans="1:9" ht="18" customHeight="1">
      <c r="A40" s="694"/>
      <c r="B40" s="466">
        <v>1.5</v>
      </c>
      <c r="C40" s="469">
        <v>1500</v>
      </c>
      <c r="D40" s="440">
        <v>31545.871378166667</v>
      </c>
      <c r="E40" s="440">
        <v>112414.65050292308</v>
      </c>
      <c r="F40" s="440">
        <v>40049.68846153846</v>
      </c>
      <c r="G40" s="440">
        <v>133304.30384615384</v>
      </c>
      <c r="H40" s="440">
        <v>68817.53804483335</v>
      </c>
      <c r="I40" s="442">
        <v>74702.53804483335</v>
      </c>
    </row>
    <row r="41" spans="1:9" ht="18" customHeight="1">
      <c r="A41" s="696"/>
      <c r="B41" s="466">
        <v>2.2</v>
      </c>
      <c r="C41" s="469">
        <v>1500</v>
      </c>
      <c r="D41" s="440">
        <v>34908.25802291667</v>
      </c>
      <c r="E41" s="440">
        <v>115518.39202115386</v>
      </c>
      <c r="F41" s="440">
        <v>43148.82</v>
      </c>
      <c r="G41" s="440">
        <v>136403.43538461538</v>
      </c>
      <c r="H41" s="440">
        <v>72179.92468958335</v>
      </c>
      <c r="I41" s="442">
        <v>78064.92468958333</v>
      </c>
    </row>
    <row r="42" spans="1:9" ht="18" customHeight="1">
      <c r="A42" s="461" t="s">
        <v>675</v>
      </c>
      <c r="B42" s="113"/>
      <c r="C42" s="113"/>
      <c r="D42" s="113"/>
      <c r="E42" s="113"/>
      <c r="F42" s="113"/>
      <c r="G42" s="113"/>
      <c r="H42" s="113"/>
      <c r="I42" s="114"/>
    </row>
    <row r="43" spans="1:9" ht="18" customHeight="1">
      <c r="A43" s="693">
        <v>6</v>
      </c>
      <c r="B43" s="466">
        <v>0.55</v>
      </c>
      <c r="C43" s="469">
        <v>1000</v>
      </c>
      <c r="D43" s="440">
        <v>37717.873661833335</v>
      </c>
      <c r="E43" s="440">
        <v>112679.57568784615</v>
      </c>
      <c r="F43" s="440">
        <v>46836.12230769231</v>
      </c>
      <c r="G43" s="440">
        <v>133753.0453846154</v>
      </c>
      <c r="H43" s="440">
        <v>71066.20699516668</v>
      </c>
      <c r="I43" s="442">
        <v>74989.5403285</v>
      </c>
    </row>
    <row r="44" spans="1:9" ht="18" customHeight="1">
      <c r="A44" s="694"/>
      <c r="B44" s="466">
        <v>0.75</v>
      </c>
      <c r="C44" s="469">
        <v>1000</v>
      </c>
      <c r="D44" s="440">
        <v>39065.898021333334</v>
      </c>
      <c r="E44" s="440">
        <v>113923.90586584616</v>
      </c>
      <c r="F44" s="440">
        <v>48198.15</v>
      </c>
      <c r="G44" s="440">
        <v>135115.0730769231</v>
      </c>
      <c r="H44" s="440">
        <v>72414.23135466668</v>
      </c>
      <c r="I44" s="442">
        <v>76337.564688</v>
      </c>
    </row>
    <row r="45" spans="1:9" ht="18" customHeight="1">
      <c r="A45" s="696"/>
      <c r="B45" s="466">
        <v>2.2</v>
      </c>
      <c r="C45" s="469">
        <v>1500</v>
      </c>
      <c r="D45" s="440">
        <v>42754.924689583335</v>
      </c>
      <c r="E45" s="440">
        <v>117329.1612519231</v>
      </c>
      <c r="F45" s="440">
        <v>51297.281538461546</v>
      </c>
      <c r="G45" s="440">
        <v>138214.20461538463</v>
      </c>
      <c r="H45" s="440">
        <v>76103.25802291666</v>
      </c>
      <c r="I45" s="442">
        <v>80026.59135624999</v>
      </c>
    </row>
    <row r="46" spans="1:9" ht="18" customHeight="1">
      <c r="A46" s="693">
        <v>9</v>
      </c>
      <c r="B46" s="466">
        <v>0.75</v>
      </c>
      <c r="C46" s="469">
        <v>1000</v>
      </c>
      <c r="D46" s="440">
        <v>39065.898021333334</v>
      </c>
      <c r="E46" s="440">
        <v>113923.90586584616</v>
      </c>
      <c r="F46" s="440">
        <v>48198.15</v>
      </c>
      <c r="G46" s="440">
        <v>135115.0730769231</v>
      </c>
      <c r="H46" s="440">
        <v>72414.23135466668</v>
      </c>
      <c r="I46" s="442">
        <v>76337.564688</v>
      </c>
    </row>
    <row r="47" spans="1:9" ht="18" customHeight="1">
      <c r="A47" s="694"/>
      <c r="B47" s="466">
        <v>1.1</v>
      </c>
      <c r="C47" s="469">
        <v>1000</v>
      </c>
      <c r="D47" s="440">
        <v>40047.547345583334</v>
      </c>
      <c r="E47" s="440">
        <v>114830.0437036154</v>
      </c>
      <c r="F47" s="440">
        <v>48198.15</v>
      </c>
      <c r="G47" s="440">
        <v>135115.0730769231</v>
      </c>
      <c r="H47" s="440">
        <v>73395.88067891667</v>
      </c>
      <c r="I47" s="442">
        <v>77319.21401225001</v>
      </c>
    </row>
    <row r="48" spans="1:9" ht="18" customHeight="1">
      <c r="A48" s="696"/>
      <c r="B48" s="466">
        <v>3</v>
      </c>
      <c r="C48" s="469">
        <v>1500</v>
      </c>
      <c r="D48" s="440">
        <v>44973.08419491668</v>
      </c>
      <c r="E48" s="440">
        <v>119376.693103</v>
      </c>
      <c r="F48" s="440">
        <v>54757.66153846154</v>
      </c>
      <c r="G48" s="440">
        <v>141674.5846153846</v>
      </c>
      <c r="H48" s="440">
        <v>78321.41752825001</v>
      </c>
      <c r="I48" s="442">
        <v>82244.75086158335</v>
      </c>
    </row>
    <row r="49" spans="1:9" ht="18" customHeight="1">
      <c r="A49" s="461" t="s">
        <v>676</v>
      </c>
      <c r="B49" s="113"/>
      <c r="C49" s="113"/>
      <c r="D49" s="113"/>
      <c r="E49" s="113"/>
      <c r="F49" s="113"/>
      <c r="G49" s="113"/>
      <c r="H49" s="113"/>
      <c r="I49" s="114"/>
    </row>
    <row r="50" spans="1:9" ht="18" customHeight="1">
      <c r="A50" s="693">
        <v>6</v>
      </c>
      <c r="B50" s="466">
        <v>1.1</v>
      </c>
      <c r="C50" s="469">
        <v>1000</v>
      </c>
      <c r="D50" s="440">
        <v>42990.047345583334</v>
      </c>
      <c r="E50" s="440">
        <v>116640.81293438462</v>
      </c>
      <c r="F50" s="440">
        <v>51819.68846153846</v>
      </c>
      <c r="G50" s="440">
        <v>145979.68846153846</v>
      </c>
      <c r="H50" s="440">
        <v>79280.88067891668</v>
      </c>
      <c r="I50" s="442">
        <v>79280.88067891668</v>
      </c>
    </row>
    <row r="51" spans="1:9" ht="18" customHeight="1">
      <c r="A51" s="694"/>
      <c r="B51" s="466">
        <v>3</v>
      </c>
      <c r="C51" s="469">
        <v>1500</v>
      </c>
      <c r="D51" s="440">
        <v>47915.58419491668</v>
      </c>
      <c r="E51" s="440">
        <v>121187.46233376923</v>
      </c>
      <c r="F51" s="440">
        <v>58379.200000000004</v>
      </c>
      <c r="G51" s="440">
        <v>152539.2</v>
      </c>
      <c r="H51" s="440">
        <v>84206.41752825001</v>
      </c>
      <c r="I51" s="442">
        <v>84206.41752825001</v>
      </c>
    </row>
    <row r="52" spans="1:9" ht="18" customHeight="1">
      <c r="A52" s="696"/>
      <c r="B52" s="466">
        <v>4</v>
      </c>
      <c r="C52" s="469">
        <v>1500</v>
      </c>
      <c r="D52" s="440">
        <v>49577.61120025001</v>
      </c>
      <c r="E52" s="440">
        <v>122721.64110792309</v>
      </c>
      <c r="F52" s="440">
        <v>58379.200000000004</v>
      </c>
      <c r="G52" s="440">
        <v>152539.2</v>
      </c>
      <c r="H52" s="440">
        <v>85868.44453358334</v>
      </c>
      <c r="I52" s="442">
        <v>85868.44453358334</v>
      </c>
    </row>
    <row r="53" spans="1:9" ht="18" customHeight="1">
      <c r="A53" s="693">
        <v>9</v>
      </c>
      <c r="B53" s="466">
        <v>1.5</v>
      </c>
      <c r="C53" s="469">
        <v>1000</v>
      </c>
      <c r="D53" s="440">
        <v>45484.74869866666</v>
      </c>
      <c r="E53" s="440">
        <v>118943.61418338462</v>
      </c>
      <c r="F53" s="440">
        <v>54918.82</v>
      </c>
      <c r="G53" s="440">
        <v>149078.82</v>
      </c>
      <c r="H53" s="440">
        <v>81775.582032</v>
      </c>
      <c r="I53" s="442">
        <v>81775.582032</v>
      </c>
    </row>
    <row r="54" spans="1:9" ht="18" customHeight="1">
      <c r="A54" s="696"/>
      <c r="B54" s="466">
        <v>5.5</v>
      </c>
      <c r="C54" s="469">
        <v>1500</v>
      </c>
      <c r="D54" s="440">
        <v>54058.45769916667</v>
      </c>
      <c r="E54" s="440">
        <v>126857.80710692308</v>
      </c>
      <c r="F54" s="440">
        <v>61677.10461538462</v>
      </c>
      <c r="G54" s="440">
        <v>155837.10461538463</v>
      </c>
      <c r="H54" s="440">
        <v>90349.2910325</v>
      </c>
      <c r="I54" s="442">
        <v>90349.2910325</v>
      </c>
    </row>
    <row r="55" spans="1:9" ht="18" customHeight="1">
      <c r="A55" s="461" t="s">
        <v>677</v>
      </c>
      <c r="B55" s="113"/>
      <c r="C55" s="113"/>
      <c r="D55" s="113"/>
      <c r="E55" s="113"/>
      <c r="F55" s="113"/>
      <c r="G55" s="113"/>
      <c r="H55" s="113"/>
      <c r="I55" s="114"/>
    </row>
    <row r="56" spans="1:9" ht="18" customHeight="1">
      <c r="A56" s="693">
        <v>6</v>
      </c>
      <c r="B56" s="466">
        <v>1.1</v>
      </c>
      <c r="C56" s="697" t="s">
        <v>669</v>
      </c>
      <c r="D56" s="440"/>
      <c r="E56" s="440"/>
      <c r="F56" s="440"/>
      <c r="G56" s="440"/>
      <c r="H56" s="440">
        <v>88856.01000000001</v>
      </c>
      <c r="I56" s="442">
        <v>96702.67666666667</v>
      </c>
    </row>
    <row r="57" spans="1:9" ht="18" customHeight="1">
      <c r="A57" s="694"/>
      <c r="B57" s="466">
        <v>1.5</v>
      </c>
      <c r="C57" s="469">
        <v>1000</v>
      </c>
      <c r="D57" s="440">
        <v>51369.74869866666</v>
      </c>
      <c r="E57" s="440">
        <v>133429.76802953848</v>
      </c>
      <c r="F57" s="440">
        <v>63972.666153846156</v>
      </c>
      <c r="G57" s="440">
        <v>161754.20461538463</v>
      </c>
      <c r="H57" s="440">
        <v>87660.582032</v>
      </c>
      <c r="I57" s="442">
        <v>95507.24869866668</v>
      </c>
    </row>
    <row r="58" spans="1:9" ht="18" customHeight="1">
      <c r="A58" s="694"/>
      <c r="B58" s="466">
        <v>2.2</v>
      </c>
      <c r="C58" s="643" t="s">
        <v>230</v>
      </c>
      <c r="D58" s="440">
        <v>53815.51738241667</v>
      </c>
      <c r="E58" s="440">
        <v>135687.40066069234</v>
      </c>
      <c r="F58" s="440">
        <v>67433.04615384615</v>
      </c>
      <c r="G58" s="440">
        <v>165214.58461538464</v>
      </c>
      <c r="H58" s="440">
        <v>90106.35071575001</v>
      </c>
      <c r="I58" s="442">
        <v>97953.01738241667</v>
      </c>
    </row>
    <row r="59" spans="1:9" ht="18" customHeight="1">
      <c r="A59" s="696"/>
      <c r="B59" s="466">
        <v>7.5</v>
      </c>
      <c r="C59" s="643" t="s">
        <v>218</v>
      </c>
      <c r="D59" s="440">
        <v>65866.82539358333</v>
      </c>
      <c r="E59" s="440">
        <v>146811.68497869233</v>
      </c>
      <c r="F59" s="440" t="s">
        <v>299</v>
      </c>
      <c r="G59" s="440" t="s">
        <v>299</v>
      </c>
      <c r="H59" s="440">
        <v>102157.65872691669</v>
      </c>
      <c r="I59" s="442">
        <v>110004.32539358335</v>
      </c>
    </row>
    <row r="60" spans="1:9" ht="18" customHeight="1">
      <c r="A60" s="693">
        <v>9</v>
      </c>
      <c r="B60" s="466">
        <v>1.5</v>
      </c>
      <c r="C60" s="697" t="s">
        <v>669</v>
      </c>
      <c r="D60" s="440">
        <v>55215.700416666674</v>
      </c>
      <c r="E60" s="440">
        <v>136979.8773076923</v>
      </c>
      <c r="F60" s="440"/>
      <c r="G60" s="440">
        <v>0</v>
      </c>
      <c r="H60" s="440">
        <v>91506.53375</v>
      </c>
      <c r="I60" s="442">
        <v>99353.20041666667</v>
      </c>
    </row>
    <row r="61" spans="1:9" ht="18" customHeight="1">
      <c r="A61" s="694"/>
      <c r="B61" s="466">
        <v>3</v>
      </c>
      <c r="C61" s="643" t="s">
        <v>230</v>
      </c>
      <c r="D61" s="440">
        <v>58676.15169650001</v>
      </c>
      <c r="E61" s="440">
        <v>140174.14002753847</v>
      </c>
      <c r="F61" s="440">
        <v>70730.95076923078</v>
      </c>
      <c r="G61" s="440">
        <v>173944.79692307694</v>
      </c>
      <c r="H61" s="440">
        <v>94966.98502983335</v>
      </c>
      <c r="I61" s="442">
        <v>102813.65169650002</v>
      </c>
    </row>
    <row r="62" spans="1:9" ht="18" customHeight="1">
      <c r="A62" s="696"/>
      <c r="B62" s="466">
        <v>11</v>
      </c>
      <c r="C62" s="643" t="s">
        <v>218</v>
      </c>
      <c r="D62" s="440">
        <v>69709.63393308336</v>
      </c>
      <c r="E62" s="440">
        <v>150358.89286130774</v>
      </c>
      <c r="F62" s="440" t="s">
        <v>299</v>
      </c>
      <c r="G62" s="440" t="s">
        <v>299</v>
      </c>
      <c r="H62" s="440">
        <v>106000.46726641669</v>
      </c>
      <c r="I62" s="442">
        <v>113847.13393308334</v>
      </c>
    </row>
    <row r="63" spans="1:9" ht="18" customHeight="1">
      <c r="A63" s="461" t="s">
        <v>678</v>
      </c>
      <c r="B63" s="113"/>
      <c r="C63" s="113"/>
      <c r="D63" s="113"/>
      <c r="E63" s="113"/>
      <c r="F63" s="113"/>
      <c r="G63" s="113"/>
      <c r="H63" s="113"/>
      <c r="I63" s="114"/>
    </row>
    <row r="64" spans="1:9" ht="18" customHeight="1">
      <c r="A64" s="698">
        <v>6</v>
      </c>
      <c r="B64" s="466">
        <v>1.5</v>
      </c>
      <c r="C64" s="466">
        <v>750</v>
      </c>
      <c r="D64" s="440">
        <v>60119.86708333332</v>
      </c>
      <c r="E64" s="440">
        <v>180438.33884615384</v>
      </c>
      <c r="F64" s="440"/>
      <c r="G64" s="440"/>
      <c r="H64" s="440">
        <v>91506.53375</v>
      </c>
      <c r="I64" s="442">
        <v>99353.20041666667</v>
      </c>
    </row>
    <row r="65" spans="1:9" ht="18" customHeight="1">
      <c r="A65" s="699"/>
      <c r="B65" s="466">
        <v>3</v>
      </c>
      <c r="C65" s="466">
        <v>1000</v>
      </c>
      <c r="D65" s="440">
        <v>63580.318363166676</v>
      </c>
      <c r="E65" s="440">
        <v>183632.60156600003</v>
      </c>
      <c r="F65" s="440">
        <v>70730.95076923078</v>
      </c>
      <c r="G65" s="440">
        <v>192052.48923076925</v>
      </c>
      <c r="H65" s="440">
        <v>94966.98502983335</v>
      </c>
      <c r="I65" s="442">
        <v>102813.65169650002</v>
      </c>
    </row>
    <row r="66" spans="1:9" ht="18" customHeight="1">
      <c r="A66" s="699"/>
      <c r="B66" s="466">
        <v>4</v>
      </c>
      <c r="C66" s="697" t="s">
        <v>230</v>
      </c>
      <c r="D66" s="440">
        <v>64518.88938933334</v>
      </c>
      <c r="E66" s="440">
        <v>184498.9748209231</v>
      </c>
      <c r="F66" s="440">
        <v>70730.95076923078</v>
      </c>
      <c r="G66" s="440">
        <v>192052.48923076925</v>
      </c>
      <c r="H66" s="440">
        <v>95905.556056</v>
      </c>
      <c r="I66" s="442">
        <v>103752.22272266667</v>
      </c>
    </row>
    <row r="67" spans="1:9" ht="18" customHeight="1">
      <c r="A67" s="699"/>
      <c r="B67" s="466">
        <v>11</v>
      </c>
      <c r="C67" s="697" t="s">
        <v>218</v>
      </c>
      <c r="D67" s="440"/>
      <c r="E67" s="440"/>
      <c r="F67" s="440"/>
      <c r="G67" s="440"/>
      <c r="H67" s="440">
        <v>106000.46726641669</v>
      </c>
      <c r="I67" s="442">
        <v>113847.13393308334</v>
      </c>
    </row>
    <row r="68" spans="1:9" ht="18" customHeight="1">
      <c r="A68" s="700"/>
      <c r="B68" s="466">
        <v>15</v>
      </c>
      <c r="C68" s="697" t="s">
        <v>218</v>
      </c>
      <c r="D68" s="440"/>
      <c r="E68" s="440"/>
      <c r="F68" s="440"/>
      <c r="G68" s="440"/>
      <c r="H68" s="440">
        <v>122117.880628</v>
      </c>
      <c r="I68" s="442">
        <v>129964.54729466667</v>
      </c>
    </row>
    <row r="69" spans="1:9" ht="18" customHeight="1">
      <c r="A69" s="698">
        <v>9</v>
      </c>
      <c r="B69" s="466">
        <v>2.2</v>
      </c>
      <c r="C69" s="697" t="s">
        <v>669</v>
      </c>
      <c r="D69" s="440">
        <v>64670.04208333333</v>
      </c>
      <c r="E69" s="440">
        <v>184638.50038461538</v>
      </c>
      <c r="F69" s="440" t="s">
        <v>299</v>
      </c>
      <c r="G69" s="440" t="s">
        <v>299</v>
      </c>
      <c r="H69" s="440">
        <v>96056.70875</v>
      </c>
      <c r="I69" s="442">
        <v>103903.37541666666</v>
      </c>
    </row>
    <row r="70" spans="1:9" ht="18" customHeight="1">
      <c r="A70" s="699"/>
      <c r="B70" s="466">
        <v>3</v>
      </c>
      <c r="C70" s="697" t="s">
        <v>669</v>
      </c>
      <c r="D70" s="440">
        <v>67028.20379483335</v>
      </c>
      <c r="E70" s="440">
        <v>186815.26504138464</v>
      </c>
      <c r="F70" s="440" t="s">
        <v>299</v>
      </c>
      <c r="G70" s="440" t="s">
        <v>299</v>
      </c>
      <c r="H70" s="440">
        <v>98414.8704615</v>
      </c>
      <c r="I70" s="442">
        <v>106261.53712816669</v>
      </c>
    </row>
    <row r="71" spans="1:9" ht="18" customHeight="1">
      <c r="A71" s="699"/>
      <c r="B71" s="466">
        <v>5.5</v>
      </c>
      <c r="C71" s="697" t="s">
        <v>230</v>
      </c>
      <c r="D71" s="440">
        <v>70771.44058641669</v>
      </c>
      <c r="E71" s="440">
        <v>190270.5605413077</v>
      </c>
      <c r="F71" s="440" t="s">
        <v>299</v>
      </c>
      <c r="G71" s="440" t="s">
        <v>299</v>
      </c>
      <c r="H71" s="440">
        <v>102158.10725308333</v>
      </c>
      <c r="I71" s="442">
        <v>110004.77391975002</v>
      </c>
    </row>
    <row r="72" spans="1:9" ht="18" customHeight="1">
      <c r="A72" s="699"/>
      <c r="B72" s="466">
        <v>7.5</v>
      </c>
      <c r="C72" s="697" t="s">
        <v>230</v>
      </c>
      <c r="D72" s="440">
        <v>74487.10556449999</v>
      </c>
      <c r="E72" s="440">
        <v>193700.40513646154</v>
      </c>
      <c r="F72" s="440" t="s">
        <v>299</v>
      </c>
      <c r="G72" s="440" t="s">
        <v>299</v>
      </c>
      <c r="H72" s="440">
        <v>105873.77223116666</v>
      </c>
      <c r="I72" s="442">
        <v>113720.43889783333</v>
      </c>
    </row>
    <row r="73" spans="1:9" ht="18" customHeight="1">
      <c r="A73" s="699"/>
      <c r="B73" s="466">
        <v>18.5</v>
      </c>
      <c r="C73" s="697" t="s">
        <v>218</v>
      </c>
      <c r="D73" s="440"/>
      <c r="E73" s="440"/>
      <c r="F73" s="440"/>
      <c r="G73" s="440"/>
      <c r="H73" s="440">
        <v>126088.86578716668</v>
      </c>
      <c r="I73" s="442">
        <v>133935.53245383335</v>
      </c>
    </row>
    <row r="74" spans="1:9" ht="18" customHeight="1">
      <c r="A74" s="700"/>
      <c r="B74" s="466">
        <v>22</v>
      </c>
      <c r="C74" s="697" t="s">
        <v>218</v>
      </c>
      <c r="D74" s="440"/>
      <c r="E74" s="440"/>
      <c r="F74" s="440"/>
      <c r="G74" s="440"/>
      <c r="H74" s="440">
        <v>140392.98135708334</v>
      </c>
      <c r="I74" s="442">
        <v>148239.64802375002</v>
      </c>
    </row>
    <row r="75" spans="1:9" ht="18" customHeight="1">
      <c r="A75" s="461" t="s">
        <v>679</v>
      </c>
      <c r="B75" s="113"/>
      <c r="C75" s="113"/>
      <c r="D75" s="113"/>
      <c r="E75" s="113"/>
      <c r="F75" s="113"/>
      <c r="G75" s="113"/>
      <c r="H75" s="113"/>
      <c r="I75" s="114"/>
    </row>
    <row r="76" spans="1:9" ht="18" customHeight="1">
      <c r="A76" s="698">
        <v>6</v>
      </c>
      <c r="B76" s="466">
        <v>2.2</v>
      </c>
      <c r="C76" s="697" t="s">
        <v>669</v>
      </c>
      <c r="D76" s="440">
        <v>74478.37541666666</v>
      </c>
      <c r="E76" s="440">
        <v>208178.50038461538</v>
      </c>
      <c r="F76" s="440" t="s">
        <v>299</v>
      </c>
      <c r="G76" s="440" t="s">
        <v>299</v>
      </c>
      <c r="H76" s="440">
        <v>105865.04208333335</v>
      </c>
      <c r="I76" s="442">
        <v>113711.70875</v>
      </c>
    </row>
    <row r="77" spans="1:9" ht="18" customHeight="1">
      <c r="A77" s="699"/>
      <c r="B77" s="466">
        <v>3</v>
      </c>
      <c r="C77" s="697" t="s">
        <v>669</v>
      </c>
      <c r="D77" s="440">
        <v>76836.53712816669</v>
      </c>
      <c r="E77" s="440">
        <v>210355.26504138464</v>
      </c>
      <c r="F77" s="440" t="s">
        <v>299</v>
      </c>
      <c r="G77" s="440" t="s">
        <v>299</v>
      </c>
      <c r="H77" s="440">
        <v>108223.20379483335</v>
      </c>
      <c r="I77" s="442">
        <v>116069.8704615</v>
      </c>
    </row>
    <row r="78" spans="1:9" ht="18" customHeight="1">
      <c r="A78" s="699"/>
      <c r="B78" s="466">
        <v>5.5</v>
      </c>
      <c r="C78" s="697" t="s">
        <v>230</v>
      </c>
      <c r="D78" s="440">
        <v>80579.77391975002</v>
      </c>
      <c r="E78" s="440">
        <v>213810.5605413077</v>
      </c>
      <c r="F78" s="440" t="s">
        <v>299</v>
      </c>
      <c r="G78" s="440" t="s">
        <v>299</v>
      </c>
      <c r="H78" s="440">
        <v>111966.44058641668</v>
      </c>
      <c r="I78" s="442">
        <v>119813.10725308333</v>
      </c>
    </row>
    <row r="79" spans="1:9" ht="18" customHeight="1">
      <c r="A79" s="699"/>
      <c r="B79" s="466">
        <v>7.5</v>
      </c>
      <c r="C79" s="697" t="s">
        <v>230</v>
      </c>
      <c r="D79" s="440">
        <v>84295.43889783333</v>
      </c>
      <c r="E79" s="440">
        <v>217240.40513646157</v>
      </c>
      <c r="F79" s="440" t="s">
        <v>299</v>
      </c>
      <c r="G79" s="440" t="s">
        <v>299</v>
      </c>
      <c r="H79" s="440">
        <v>115682.10556449999</v>
      </c>
      <c r="I79" s="442">
        <v>123528.77223116666</v>
      </c>
    </row>
    <row r="80" spans="1:9" ht="18" customHeight="1">
      <c r="A80" s="700"/>
      <c r="B80" s="466">
        <v>22</v>
      </c>
      <c r="C80" s="697" t="s">
        <v>218</v>
      </c>
      <c r="D80" s="440"/>
      <c r="E80" s="440"/>
      <c r="F80" s="440"/>
      <c r="G80" s="440"/>
      <c r="H80" s="440">
        <v>150201.31469041665</v>
      </c>
      <c r="I80" s="442">
        <v>158047.98135708334</v>
      </c>
    </row>
    <row r="81" spans="1:9" ht="18" customHeight="1">
      <c r="A81" s="698">
        <v>9</v>
      </c>
      <c r="B81" s="466">
        <v>4</v>
      </c>
      <c r="C81" s="697" t="s">
        <v>669</v>
      </c>
      <c r="D81" s="440">
        <v>81061.87107783333</v>
      </c>
      <c r="E81" s="440">
        <v>214255.5733026154</v>
      </c>
      <c r="F81" s="440" t="s">
        <v>299</v>
      </c>
      <c r="G81" s="440" t="s">
        <v>299</v>
      </c>
      <c r="H81" s="440">
        <v>112448.53774449999</v>
      </c>
      <c r="I81" s="442">
        <v>120295.20441116668</v>
      </c>
    </row>
    <row r="82" spans="1:9" ht="18" customHeight="1">
      <c r="A82" s="699"/>
      <c r="B82" s="466">
        <v>5.5</v>
      </c>
      <c r="C82" s="697" t="s">
        <v>669</v>
      </c>
      <c r="D82" s="440">
        <v>83956.88209708333</v>
      </c>
      <c r="E82" s="440">
        <v>216927.8911665385</v>
      </c>
      <c r="F82" s="440" t="s">
        <v>299</v>
      </c>
      <c r="G82" s="440" t="s">
        <v>299</v>
      </c>
      <c r="H82" s="440">
        <v>115343.54876375002</v>
      </c>
      <c r="I82" s="442">
        <v>123190.21543041669</v>
      </c>
    </row>
    <row r="83" spans="1:9" ht="18" customHeight="1">
      <c r="A83" s="699"/>
      <c r="B83" s="466">
        <v>11</v>
      </c>
      <c r="C83" s="697" t="s">
        <v>230</v>
      </c>
      <c r="D83" s="440">
        <v>99731.29827383334</v>
      </c>
      <c r="E83" s="440">
        <v>231488.89071430772</v>
      </c>
      <c r="F83" s="440" t="s">
        <v>299</v>
      </c>
      <c r="G83" s="440" t="s">
        <v>299</v>
      </c>
      <c r="H83" s="440">
        <v>131117.96494050004</v>
      </c>
      <c r="I83" s="442">
        <v>138964.6316071667</v>
      </c>
    </row>
    <row r="84" spans="1:9" ht="18" customHeight="1">
      <c r="A84" s="700"/>
      <c r="B84" s="466">
        <v>22</v>
      </c>
      <c r="C84" s="697" t="s">
        <v>218</v>
      </c>
      <c r="D84" s="440"/>
      <c r="E84" s="440"/>
      <c r="F84" s="440"/>
      <c r="G84" s="440"/>
      <c r="H84" s="440">
        <v>150201.31469041665</v>
      </c>
      <c r="I84" s="442">
        <v>158047.98135708334</v>
      </c>
    </row>
    <row r="85" spans="1:9" ht="18" customHeight="1">
      <c r="A85" s="461" t="s">
        <v>680</v>
      </c>
      <c r="B85" s="113"/>
      <c r="C85" s="113"/>
      <c r="D85" s="113"/>
      <c r="E85" s="113"/>
      <c r="F85" s="113"/>
      <c r="G85" s="113"/>
      <c r="H85" s="113"/>
      <c r="I85" s="114"/>
    </row>
    <row r="86" spans="1:9" ht="18" customHeight="1">
      <c r="A86" s="698">
        <v>6</v>
      </c>
      <c r="B86" s="466">
        <v>4</v>
      </c>
      <c r="C86" s="697" t="s">
        <v>669</v>
      </c>
      <c r="D86" s="440">
        <v>106563.53774449999</v>
      </c>
      <c r="E86" s="440">
        <v>250470.95791800003</v>
      </c>
      <c r="F86" s="440" t="s">
        <v>299</v>
      </c>
      <c r="G86" s="440" t="s">
        <v>299</v>
      </c>
      <c r="H86" s="440">
        <v>183068.5377445</v>
      </c>
      <c r="I86" s="442">
        <v>179145.2044111667</v>
      </c>
    </row>
    <row r="87" spans="1:9" ht="18" customHeight="1">
      <c r="A87" s="699"/>
      <c r="B87" s="466">
        <v>5.5</v>
      </c>
      <c r="C87" s="697" t="s">
        <v>669</v>
      </c>
      <c r="D87" s="440">
        <v>109458.54876375002</v>
      </c>
      <c r="E87" s="440">
        <v>253143.27578192312</v>
      </c>
      <c r="F87" s="440" t="s">
        <v>299</v>
      </c>
      <c r="G87" s="440" t="s">
        <v>299</v>
      </c>
      <c r="H87" s="440">
        <v>185963.54876375003</v>
      </c>
      <c r="I87" s="442">
        <v>182040.21543041672</v>
      </c>
    </row>
    <row r="88" spans="1:9" ht="18" customHeight="1">
      <c r="A88" s="699"/>
      <c r="B88" s="466">
        <v>11</v>
      </c>
      <c r="C88" s="697" t="s">
        <v>230</v>
      </c>
      <c r="D88" s="440">
        <v>125232.96494050002</v>
      </c>
      <c r="E88" s="440">
        <v>267704.27532969235</v>
      </c>
      <c r="F88" s="440" t="s">
        <v>299</v>
      </c>
      <c r="G88" s="440" t="s">
        <v>299</v>
      </c>
      <c r="H88" s="440">
        <v>201737.96494050004</v>
      </c>
      <c r="I88" s="442">
        <v>197814.6316071667</v>
      </c>
    </row>
    <row r="89" spans="1:9" ht="18" customHeight="1">
      <c r="A89" s="699"/>
      <c r="B89" s="466">
        <v>15</v>
      </c>
      <c r="C89" s="697" t="s">
        <v>230</v>
      </c>
      <c r="D89" s="440">
        <v>132014.18530425002</v>
      </c>
      <c r="E89" s="440">
        <v>273963.8633577692</v>
      </c>
      <c r="F89" s="440" t="s">
        <v>299</v>
      </c>
      <c r="G89" s="440" t="s">
        <v>299</v>
      </c>
      <c r="H89" s="440">
        <v>208519.18530425</v>
      </c>
      <c r="I89" s="442">
        <v>204595.85197091667</v>
      </c>
    </row>
    <row r="90" spans="1:9" ht="18" customHeight="1">
      <c r="A90" s="700"/>
      <c r="B90" s="466">
        <v>18.5</v>
      </c>
      <c r="C90" s="697" t="s">
        <v>230</v>
      </c>
      <c r="D90" s="440">
        <v>143577.88950933336</v>
      </c>
      <c r="E90" s="440">
        <v>284638.05185476923</v>
      </c>
      <c r="F90" s="440" t="s">
        <v>299</v>
      </c>
      <c r="G90" s="440" t="s">
        <v>299</v>
      </c>
      <c r="H90" s="440">
        <v>220082.88950933333</v>
      </c>
      <c r="I90" s="442">
        <v>216159.556176</v>
      </c>
    </row>
    <row r="91" spans="1:9" ht="18" customHeight="1">
      <c r="A91" s="698">
        <v>9</v>
      </c>
      <c r="B91" s="466">
        <v>5.5</v>
      </c>
      <c r="C91" s="697" t="s">
        <v>669</v>
      </c>
      <c r="D91" s="440">
        <v>109458.54876375002</v>
      </c>
      <c r="E91" s="440">
        <v>253143.27578192312</v>
      </c>
      <c r="F91" s="440" t="s">
        <v>299</v>
      </c>
      <c r="G91" s="440" t="s">
        <v>299</v>
      </c>
      <c r="H91" s="440">
        <v>185963.54876375003</v>
      </c>
      <c r="I91" s="442">
        <v>182040.21543041672</v>
      </c>
    </row>
    <row r="92" spans="1:9" ht="18" customHeight="1">
      <c r="A92" s="699"/>
      <c r="B92" s="466">
        <v>7.5</v>
      </c>
      <c r="C92" s="697" t="s">
        <v>669</v>
      </c>
      <c r="D92" s="440">
        <v>123150.82695600002</v>
      </c>
      <c r="E92" s="440">
        <v>265782.3018055385</v>
      </c>
      <c r="F92" s="440" t="s">
        <v>299</v>
      </c>
      <c r="G92" s="440" t="s">
        <v>299</v>
      </c>
      <c r="H92" s="440">
        <v>199655.82695600003</v>
      </c>
      <c r="I92" s="442">
        <v>195732.49362266672</v>
      </c>
    </row>
    <row r="93" spans="1:9" ht="18" customHeight="1">
      <c r="A93" s="699"/>
      <c r="B93" s="466">
        <v>15</v>
      </c>
      <c r="C93" s="697" t="s">
        <v>230</v>
      </c>
      <c r="D93" s="440">
        <v>132014.18530425002</v>
      </c>
      <c r="E93" s="440">
        <v>273963.8633577692</v>
      </c>
      <c r="F93" s="440" t="s">
        <v>299</v>
      </c>
      <c r="G93" s="440" t="s">
        <v>299</v>
      </c>
      <c r="H93" s="440">
        <v>208519.18530425</v>
      </c>
      <c r="I93" s="442">
        <v>204595.85197091667</v>
      </c>
    </row>
    <row r="94" spans="1:9" ht="18" customHeight="1">
      <c r="A94" s="700"/>
      <c r="B94" s="466">
        <v>18.5</v>
      </c>
      <c r="C94" s="697" t="s">
        <v>230</v>
      </c>
      <c r="D94" s="440">
        <v>143577.88950933336</v>
      </c>
      <c r="E94" s="440">
        <v>284638.05185476923</v>
      </c>
      <c r="F94" s="440" t="s">
        <v>299</v>
      </c>
      <c r="G94" s="440" t="s">
        <v>299</v>
      </c>
      <c r="H94" s="440">
        <v>220082.88950933333</v>
      </c>
      <c r="I94" s="442">
        <v>216159.556176</v>
      </c>
    </row>
    <row r="95" spans="1:9" ht="18" customHeight="1">
      <c r="A95" s="461" t="s">
        <v>681</v>
      </c>
      <c r="B95" s="113"/>
      <c r="C95" s="113"/>
      <c r="D95" s="113"/>
      <c r="E95" s="113"/>
      <c r="F95" s="113"/>
      <c r="G95" s="113"/>
      <c r="H95" s="113"/>
      <c r="I95" s="114"/>
    </row>
    <row r="96" spans="1:9" ht="18" customHeight="1">
      <c r="A96" s="698">
        <v>6</v>
      </c>
      <c r="B96" s="466">
        <v>7.5</v>
      </c>
      <c r="C96" s="697" t="s">
        <v>669</v>
      </c>
      <c r="D96" s="440">
        <v>130997.49362266668</v>
      </c>
      <c r="E96" s="440">
        <v>329159.22488246154</v>
      </c>
      <c r="F96" s="440" t="s">
        <v>299</v>
      </c>
      <c r="G96" s="440" t="s">
        <v>299</v>
      </c>
      <c r="H96" s="440">
        <v>189847.49362266672</v>
      </c>
      <c r="I96" s="442">
        <v>195732.49362266672</v>
      </c>
    </row>
    <row r="97" spans="1:9" ht="18" customHeight="1">
      <c r="A97" s="699"/>
      <c r="B97" s="466">
        <v>11</v>
      </c>
      <c r="C97" s="697" t="s">
        <v>669</v>
      </c>
      <c r="D97" s="440">
        <v>139571.8520061667</v>
      </c>
      <c r="E97" s="440">
        <v>337074.0172364616</v>
      </c>
      <c r="F97" s="440" t="s">
        <v>299</v>
      </c>
      <c r="G97" s="440" t="s">
        <v>299</v>
      </c>
      <c r="H97" s="440">
        <v>198421.85200616668</v>
      </c>
      <c r="I97" s="442">
        <v>204306.85200616668</v>
      </c>
    </row>
    <row r="98" spans="1:9" ht="18" customHeight="1">
      <c r="A98" s="699"/>
      <c r="B98" s="466">
        <v>18.5</v>
      </c>
      <c r="C98" s="697" t="s">
        <v>230</v>
      </c>
      <c r="D98" s="440"/>
      <c r="E98" s="440"/>
      <c r="F98" s="440"/>
      <c r="G98" s="440"/>
      <c r="H98" s="440">
        <v>210274.556176</v>
      </c>
      <c r="I98" s="442">
        <v>216159.556176</v>
      </c>
    </row>
    <row r="99" spans="1:9" ht="18" customHeight="1">
      <c r="A99" s="700"/>
      <c r="B99" s="466">
        <v>22</v>
      </c>
      <c r="C99" s="697" t="s">
        <v>230</v>
      </c>
      <c r="D99" s="440"/>
      <c r="E99" s="440"/>
      <c r="F99" s="440"/>
      <c r="G99" s="440"/>
      <c r="H99" s="440">
        <v>226992.70155466668</v>
      </c>
      <c r="I99" s="442">
        <v>232877.70155466668</v>
      </c>
    </row>
    <row r="100" spans="1:9" ht="18" customHeight="1">
      <c r="A100" s="698">
        <v>9</v>
      </c>
      <c r="B100" s="466">
        <v>11</v>
      </c>
      <c r="C100" s="697" t="s">
        <v>669</v>
      </c>
      <c r="D100" s="440">
        <v>139571.8520061667</v>
      </c>
      <c r="E100" s="440">
        <v>337074.0172364616</v>
      </c>
      <c r="F100" s="440" t="s">
        <v>299</v>
      </c>
      <c r="G100" s="440" t="s">
        <v>299</v>
      </c>
      <c r="H100" s="440">
        <v>198421.85200616668</v>
      </c>
      <c r="I100" s="442">
        <v>204306.85200616668</v>
      </c>
    </row>
    <row r="101" spans="1:9" ht="18" customHeight="1">
      <c r="A101" s="699"/>
      <c r="B101" s="466">
        <v>15</v>
      </c>
      <c r="C101" s="697" t="s">
        <v>669</v>
      </c>
      <c r="D101" s="440">
        <v>154238.71283250002</v>
      </c>
      <c r="E101" s="440">
        <v>350612.6579992308</v>
      </c>
      <c r="F101" s="440" t="s">
        <v>299</v>
      </c>
      <c r="G101" s="440" t="s">
        <v>299</v>
      </c>
      <c r="H101" s="440">
        <v>213088.71283250002</v>
      </c>
      <c r="I101" s="442">
        <v>218973.71283250002</v>
      </c>
    </row>
    <row r="102" spans="1:9" ht="18" customHeight="1">
      <c r="A102" s="700"/>
      <c r="B102" s="466">
        <v>30</v>
      </c>
      <c r="C102" s="697" t="s">
        <v>230</v>
      </c>
      <c r="D102" s="440"/>
      <c r="E102" s="440"/>
      <c r="F102" s="440"/>
      <c r="G102" s="440"/>
      <c r="H102" s="440">
        <v>238738.65243975003</v>
      </c>
      <c r="I102" s="442">
        <v>244623.65243975003</v>
      </c>
    </row>
    <row r="103" spans="1:9" ht="18" customHeight="1">
      <c r="A103" s="461" t="s">
        <v>682</v>
      </c>
      <c r="B103" s="113"/>
      <c r="C103" s="113"/>
      <c r="D103" s="113"/>
      <c r="E103" s="113"/>
      <c r="F103" s="113"/>
      <c r="G103" s="113"/>
      <c r="H103" s="113"/>
      <c r="I103" s="114"/>
    </row>
    <row r="104" spans="1:9" ht="18" customHeight="1">
      <c r="A104" s="698">
        <v>6</v>
      </c>
      <c r="B104" s="466">
        <v>15</v>
      </c>
      <c r="C104" s="697" t="s">
        <v>669</v>
      </c>
      <c r="D104" s="440">
        <v>160123.71283250002</v>
      </c>
      <c r="E104" s="440">
        <v>399503.42723000003</v>
      </c>
      <c r="F104" s="440" t="s">
        <v>299</v>
      </c>
      <c r="G104" s="440" t="s">
        <v>299</v>
      </c>
      <c r="H104" s="440">
        <v>228782.04616583334</v>
      </c>
      <c r="I104" s="442">
        <v>234667.0461658333</v>
      </c>
    </row>
    <row r="105" spans="1:9" ht="18" customHeight="1">
      <c r="A105" s="700"/>
      <c r="B105" s="466">
        <v>37</v>
      </c>
      <c r="C105" s="466">
        <v>1000</v>
      </c>
      <c r="D105" s="440"/>
      <c r="E105" s="440"/>
      <c r="F105" s="440"/>
      <c r="G105" s="440"/>
      <c r="H105" s="440">
        <v>279881.1193541667</v>
      </c>
      <c r="I105" s="442">
        <v>285766.1193541667</v>
      </c>
    </row>
    <row r="106" spans="1:9" ht="18" customHeight="1">
      <c r="A106" s="698">
        <v>9</v>
      </c>
      <c r="B106" s="466">
        <v>22</v>
      </c>
      <c r="C106" s="697" t="s">
        <v>669</v>
      </c>
      <c r="D106" s="440">
        <v>188021.98360000004</v>
      </c>
      <c r="E106" s="440">
        <v>425255.6771692308</v>
      </c>
      <c r="F106" s="440" t="s">
        <v>299</v>
      </c>
      <c r="G106" s="440" t="s">
        <v>299</v>
      </c>
      <c r="H106" s="440">
        <v>256680.31693333335</v>
      </c>
      <c r="I106" s="442">
        <v>262565.31693333335</v>
      </c>
    </row>
    <row r="107" spans="1:9" ht="18" customHeight="1" thickBot="1">
      <c r="A107" s="701"/>
      <c r="B107" s="467">
        <v>45</v>
      </c>
      <c r="C107" s="467">
        <v>1000</v>
      </c>
      <c r="D107" s="457"/>
      <c r="E107" s="457"/>
      <c r="F107" s="457"/>
      <c r="G107" s="457"/>
      <c r="H107" s="457" t="s">
        <v>299</v>
      </c>
      <c r="I107" s="459" t="s">
        <v>299</v>
      </c>
    </row>
  </sheetData>
  <sheetProtection/>
  <mergeCells count="34">
    <mergeCell ref="A1:I3"/>
    <mergeCell ref="A5:A7"/>
    <mergeCell ref="D6:E6"/>
    <mergeCell ref="B6:B7"/>
    <mergeCell ref="F6:G6"/>
    <mergeCell ref="H6:I6"/>
    <mergeCell ref="C6:C7"/>
    <mergeCell ref="A4:I4"/>
    <mergeCell ref="A106:A107"/>
    <mergeCell ref="A9:A12"/>
    <mergeCell ref="A13:A16"/>
    <mergeCell ref="A91:A94"/>
    <mergeCell ref="A86:A90"/>
    <mergeCell ref="A96:A99"/>
    <mergeCell ref="A100:A102"/>
    <mergeCell ref="A76:A80"/>
    <mergeCell ref="A64:A68"/>
    <mergeCell ref="A56:A59"/>
    <mergeCell ref="A50:A52"/>
    <mergeCell ref="A53:A54"/>
    <mergeCell ref="A69:A74"/>
    <mergeCell ref="A46:A48"/>
    <mergeCell ref="D5:I5"/>
    <mergeCell ref="B5:C5"/>
    <mergeCell ref="A104:A105"/>
    <mergeCell ref="A18:A21"/>
    <mergeCell ref="A22:A26"/>
    <mergeCell ref="A28:A31"/>
    <mergeCell ref="A36:A38"/>
    <mergeCell ref="A32:A34"/>
    <mergeCell ref="A81:A84"/>
    <mergeCell ref="A60:A62"/>
    <mergeCell ref="A39:A41"/>
    <mergeCell ref="A43:A45"/>
  </mergeCells>
  <printOptions horizontalCentered="1"/>
  <pageMargins left="0.2755905511811024" right="0" top="0" bottom="0.11811023622047245" header="0.1968503937007874" footer="0.1968503937007874"/>
  <pageSetup fitToHeight="0" fitToWidth="1" horizontalDpi="600" verticalDpi="600" orientation="portrait" paperSize="9" scale="96" r:id="rId2"/>
  <rowBreaks count="1" manualBreakCount="1">
    <brk id="54" max="8" man="1"/>
  </rowBreaks>
  <ignoredErrors>
    <ignoredError sqref="C56 C58:C61 C62 C104:C106 C76:C84 C86:C94 C96:C102 C66:C7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kulik</dc:creator>
  <cp:keywords/>
  <dc:description/>
  <cp:lastModifiedBy>men3</cp:lastModifiedBy>
  <cp:lastPrinted>2015-04-14T11:20:04Z</cp:lastPrinted>
  <dcterms:created xsi:type="dcterms:W3CDTF">2008-04-29T05:26:15Z</dcterms:created>
  <dcterms:modified xsi:type="dcterms:W3CDTF">2016-02-03T12:25:33Z</dcterms:modified>
  <cp:category/>
  <cp:version/>
  <cp:contentType/>
  <cp:contentStatus/>
</cp:coreProperties>
</file>